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Copertina" sheetId="1" r:id="rId1"/>
    <sheet name="Bilancio finanziario" sheetId="2" r:id="rId2"/>
    <sheet name="Conto Economico" sheetId="3" r:id="rId3"/>
    <sheet name="Situazione amministrativa" sheetId="4" r:id="rId4"/>
    <sheet name="Regole" sheetId="5" r:id="rId5"/>
  </sheets>
  <definedNames/>
  <calcPr fullCalcOnLoad="1"/>
</workbook>
</file>

<file path=xl/sharedStrings.xml><?xml version="1.0" encoding="utf-8"?>
<sst xmlns="http://schemas.openxmlformats.org/spreadsheetml/2006/main" count="579" uniqueCount="525">
  <si>
    <t>Ente:</t>
  </si>
  <si>
    <t>ISTITUTO CENTRALE PER IL CATALOGO UNICO DELLE BIBLIOTECHE ITALIANE</t>
  </si>
  <si>
    <t>Codice Fiscale Ente:</t>
  </si>
  <si>
    <t>Anno:</t>
  </si>
  <si>
    <t>Stato:</t>
  </si>
  <si>
    <t>In lavorazione</t>
  </si>
  <si>
    <t>Fase:</t>
  </si>
  <si>
    <t>Preventivo</t>
  </si>
  <si>
    <t>59c2985b-308d-44ae-bb40-83e3d4f978d5</t>
  </si>
  <si>
    <t>Bilancio finanziario</t>
  </si>
  <si>
    <t>Residui attivi/passivi presunti a fine anno in corso (n-1)</t>
  </si>
  <si>
    <t>Previsioni finali dell anno in corso (n-1)</t>
  </si>
  <si>
    <t>Previsioni di competenza per anno n</t>
  </si>
  <si>
    <t>Previsioni di cassa per anno n</t>
  </si>
  <si>
    <t>TOTALE GENERALE ENTRATE</t>
  </si>
  <si>
    <t>PARTE I - ENTRATE</t>
  </si>
  <si>
    <t>TITOLO I - ENTRATE CORRENTI</t>
  </si>
  <si>
    <t>ENTRATE CONTRIBUTIVE</t>
  </si>
  <si>
    <t>QUOTE SOCIALI</t>
  </si>
  <si>
    <t>ALTRE ENTRATE CONTRIBUTIVE</t>
  </si>
  <si>
    <t>Contributi da studenti</t>
  </si>
  <si>
    <t>Tasse e contributi per corsi di laurea e laurea specialistica</t>
  </si>
  <si>
    <t>Tasse e contributi per altri corsi</t>
  </si>
  <si>
    <t>Contributi da enti e da privati per particolari progetti</t>
  </si>
  <si>
    <t>ENTRATE DERIVANTI DA TRASFERIMENTI CORRENTI</t>
  </si>
  <si>
    <t>TRASFERIMENTI CORRENTI DA PARTE DELLO STATO</t>
  </si>
  <si>
    <t>Altri trasferimenti correnti da parte dello Stato</t>
  </si>
  <si>
    <t>Trasferimenti correnti da Stato - Contributo ordinario</t>
  </si>
  <si>
    <t>Trasferimenti correnti da Stato - Contributi straordinari</t>
  </si>
  <si>
    <t>Trasferimenti correnti da Stato - Contributo da Ministero vigilante per leggi speciali</t>
  </si>
  <si>
    <t>Trasferimenti correnti da Stato - Contributi da altre Amministrazioni</t>
  </si>
  <si>
    <t>Trasferimenti correnti da Stato - contributi diversi</t>
  </si>
  <si>
    <t>TRASFERIMENTI CORRENTI DA REGIONI</t>
  </si>
  <si>
    <t>Trasferimenti correnti da Regioni</t>
  </si>
  <si>
    <t>TRASFERIMENTI CORRENTI DA PROVINCE</t>
  </si>
  <si>
    <t>TRASFERIMENTI CORRENTI DA COMUNI</t>
  </si>
  <si>
    <t>TRASFERIMENTI CORRENTI DA ALTRI ENTI PUBBLICI</t>
  </si>
  <si>
    <t>Trasferimenti correnti da altri enti pubblici</t>
  </si>
  <si>
    <t>ALTRI TRASFERIMENTI CORRENTI</t>
  </si>
  <si>
    <t>TRASFERIMENTI CORRENTI DA PARTE DI ORGANISMI PUBBLICI ESTERI ED INTERNAZIONALI</t>
  </si>
  <si>
    <t>Trasferimenti correnti da parte dell'Unione Europea</t>
  </si>
  <si>
    <t>Trasferimenti correnti da parte di organismi internazionali</t>
  </si>
  <si>
    <t>CONTRIBUTI CORRENTI DA SOGGETTI PRIVATI</t>
  </si>
  <si>
    <t>ENTRATE FINALIZZATE DERIVANTI DA ATTIVITA' CONVENZIONATE</t>
  </si>
  <si>
    <t>Contratti/Convenzioni/Accordi programma: con altri Ministeri</t>
  </si>
  <si>
    <t>Contratti/Convenzioni/Accordi programma: con Unione Europea</t>
  </si>
  <si>
    <t>Contratti/Convenzioni/Accordi programma: con Organismi Pubblici Esteri o Internazionali</t>
  </si>
  <si>
    <t>Contratti/Convenzioni/Accordi programma: con Regioni</t>
  </si>
  <si>
    <t xml:space="preserve">Contratti/Convenzioni/Accordi programma: con Province </t>
  </si>
  <si>
    <t>Contratti/Convenzioni/Accordi programma: con Comuni</t>
  </si>
  <si>
    <t xml:space="preserve">Contratti/Convenzioni/Accordi programma: con altre Amministrazioni pubbliche </t>
  </si>
  <si>
    <t>Contratti/Convenzioni/Accordi programma: con altri Soggetti</t>
  </si>
  <si>
    <t>ENTRATE PER LA REALIZZAZIONE DI PROGRAMMI E PROGETTI  NAZIONALI ED INTERNAZIONALI</t>
  </si>
  <si>
    <t>Programmi e progetti nazionali</t>
  </si>
  <si>
    <t>Programmi e progetti internazionali</t>
  </si>
  <si>
    <t>ALTRE ENTRATE</t>
  </si>
  <si>
    <t>ENTRATE DERIVANTI DALLA VENDITA DI BENI E DALLA PRESTAZIONE DI SERVIZI</t>
  </si>
  <si>
    <t>Altre entrate derivanti dalla vendita di beni e dalla prestazione di servizi</t>
  </si>
  <si>
    <t>Entrate derivanti da attività museale</t>
  </si>
  <si>
    <t>Proventi attività teatrali diverse</t>
  </si>
  <si>
    <t>Proventi derivanti dalla prestazione di servizi</t>
  </si>
  <si>
    <t>Proventi, incassi e altre entrate teatri gestiti</t>
  </si>
  <si>
    <t>Realizzi per cessione materiale fuori uso</t>
  </si>
  <si>
    <t>Ricavi dalla vendita di prodotti diversi</t>
  </si>
  <si>
    <t>Ricavi dalla vendita di pubblicazioni</t>
  </si>
  <si>
    <t>REDDITI E PROVENTI PATRIMONIALI</t>
  </si>
  <si>
    <t>Affitti di immobili</t>
  </si>
  <si>
    <t>Altri redditi e proventi patrimoniali</t>
  </si>
  <si>
    <t>Concessioni e diritti d'uso</t>
  </si>
  <si>
    <t>Dividendi ed altri proventi su titoli azionari e partecipazioni</t>
  </si>
  <si>
    <t>Entrate da contributi fruttiferi piccolo credito</t>
  </si>
  <si>
    <t>Entrate derivanti dallo sfruttamento dei brevetti e dalla valorizzazione dei risultati e dei trovati</t>
  </si>
  <si>
    <t>Interessi attivi su mutui, depositi e conti correnti</t>
  </si>
  <si>
    <t>Interessi attivi su prestiti al personale</t>
  </si>
  <si>
    <t>Interessi e premi su titoli a reddito fisso</t>
  </si>
  <si>
    <t>Interessi moratori</t>
  </si>
  <si>
    <t>Royalties</t>
  </si>
  <si>
    <t>POSTE CORRETTIVE E COMPENSATIVE DI USCITE CORRENTI</t>
  </si>
  <si>
    <t>Altre poste correttive e compensative di spese</t>
  </si>
  <si>
    <t>Recupero e rimborsi diversi</t>
  </si>
  <si>
    <t>Riscossioni IVA</t>
  </si>
  <si>
    <t>ENTRATE NON CLASSIFICABILI IN ALTRE VOCI</t>
  </si>
  <si>
    <t>Entrate eventuali</t>
  </si>
  <si>
    <t>TITOLO II - ENTRATE IN CONTO CAPITALE</t>
  </si>
  <si>
    <t>ENTRATE PER ALIENAZIONE DI BENI PATRIMONIALI E RISCOSSIONE DI CREDITI</t>
  </si>
  <si>
    <t>ALIENAZIONE DI IMMOBILI E DIRITTI REALI</t>
  </si>
  <si>
    <t>ALIENAZIONE DI IMMOBILIZZAZIONI IMMATERIALI</t>
  </si>
  <si>
    <t>ALIENAZIONI DI IMMOBILIZZAZIONI TECNICHE</t>
  </si>
  <si>
    <t>REALIZZO DI VALORI MOBILIARI</t>
  </si>
  <si>
    <t>Altre entrate per realizzo di valori mobiliari</t>
  </si>
  <si>
    <t>Realizzi di titoli emessi o garantiti dallo Stato</t>
  </si>
  <si>
    <t>Riscossioni di crediti diversi</t>
  </si>
  <si>
    <t>RISCOSSIONI CREDITI</t>
  </si>
  <si>
    <t>Riscossione da compagnie assicuratrici</t>
  </si>
  <si>
    <t>Riscossione di crediti diversi</t>
  </si>
  <si>
    <t>Riscossioni di prestiti ed anticipazioni a breve termine</t>
  </si>
  <si>
    <t>Ritiro di depositi a cauzione presso terzi</t>
  </si>
  <si>
    <t>Riscossione di rate prestiti al personale</t>
  </si>
  <si>
    <t>ENTRATE DERIVANTI DA TRASFERIMENTI IN CONTO CAPITALE</t>
  </si>
  <si>
    <t>TRASFERIMENTI PER INVESTIMENTI DALLO STATO</t>
  </si>
  <si>
    <t xml:space="preserve">Trasferimenti per investimenti da Stato - Ministero vigilante </t>
  </si>
  <si>
    <t>Trasferimenti per investimenti da Stato - da altre Amministrazioni contributi statali in conto capitale</t>
  </si>
  <si>
    <t>Trasferimenti per investimenti da Stato - Progetti di ricerca di rilevante interesse nazionale</t>
  </si>
  <si>
    <t>Trasferimenti per investimenti da Stato - Altri contributi statali in conto capitale</t>
  </si>
  <si>
    <t>TRASFERIMENTI PER INVESTIMENTI DA REGIONI</t>
  </si>
  <si>
    <t>TRASFERIMENTI PER INVESTIMENTI DA PROVINCE</t>
  </si>
  <si>
    <t>TRASFERIMENTI PER INVESTIMENTI DA COMUNI</t>
  </si>
  <si>
    <t>TRASFERIMENTI PER INVESTIMENTI DA ENTI DI RICERCA</t>
  </si>
  <si>
    <t>TRASFERIMENTI PER INVESTIMENTI DA ALTRI ENTI DEL SETTORE PUBBLICO</t>
  </si>
  <si>
    <t>CONTRIBUTI E TRASFERIMENTI PER INVESTIMENTI DA SOGGETTI PRIVATI</t>
  </si>
  <si>
    <t>TRASFERIMENTI PER INVESTIMENTI DA PARTE DI ORGANISMI PUBBLICI ESTERI ED INTERNAZIONALI</t>
  </si>
  <si>
    <t>Trasferimenti per investimenti da parte dell'Unione Europea</t>
  </si>
  <si>
    <t>Trasferimenti per investimenti da parte di organismi internazionali</t>
  </si>
  <si>
    <t>ALTRI TRASFERIMENTI IN CONTO CAPITALE</t>
  </si>
  <si>
    <t>TRASFERIMENTI PER INVESTIMENTI DA ALTRE UNIVERSITA'</t>
  </si>
  <si>
    <t>ACCENSIONE DI PRESTITI</t>
  </si>
  <si>
    <t>Altri debiti</t>
  </si>
  <si>
    <t>Accensione di prestiti</t>
  </si>
  <si>
    <t>ASSUNZIONE DI MUTUI</t>
  </si>
  <si>
    <t>ASSUNZIONE DI ALTRI DEBITI FINANZIARI</t>
  </si>
  <si>
    <t>EMISSIONE DI OBBLIGAZIONI</t>
  </si>
  <si>
    <t>TITOLO III - GESTIONI SPECIALI</t>
  </si>
  <si>
    <t>GESTIONI SPECIALI</t>
  </si>
  <si>
    <t>Gestioni delegate e/o convenzionate</t>
  </si>
  <si>
    <t>Altro</t>
  </si>
  <si>
    <t>TITOLO IV - PARTITE DI GIRO</t>
  </si>
  <si>
    <t>ENTRATE AVENTI NATURA DI PARTITE DI GIRO</t>
  </si>
  <si>
    <t>Altre entrate aventi natura di partite di giro</t>
  </si>
  <si>
    <t>Altre ritenute al personale per conto di terzi</t>
  </si>
  <si>
    <t>Depositi cauzionali</t>
  </si>
  <si>
    <t>Fondo economale</t>
  </si>
  <si>
    <t>I.V.A.</t>
  </si>
  <si>
    <t>Incassi biglietteria e abbonamenti teatri gestiti c/compagnie</t>
  </si>
  <si>
    <t>Partite in sospeso</t>
  </si>
  <si>
    <t>Rimborso per spese per servizi per conto di terzi</t>
  </si>
  <si>
    <t>Ritenute diverse</t>
  </si>
  <si>
    <t>Ritenute erariali</t>
  </si>
  <si>
    <t>Ritenute previdenziali e assistenziali</t>
  </si>
  <si>
    <t>Trattenute per conto di terzi</t>
  </si>
  <si>
    <t>AVANZO DI AMMINISTRAZIONE UTILIZZATO/DISAVANZO DI COMPETENZA</t>
  </si>
  <si>
    <t>TOTALE GENERALE USCITE</t>
  </si>
  <si>
    <t>PARTE II - USCITE</t>
  </si>
  <si>
    <t>TITOLO I - USCITE CORRENTI</t>
  </si>
  <si>
    <t>FUNZIONAMENTO</t>
  </si>
  <si>
    <t>USCITE PER GLI ORGANI DELL'ENTE</t>
  </si>
  <si>
    <t>Altre uscite per gli organi dell'ente di varia natura</t>
  </si>
  <si>
    <t>Assegni e indennità alla presidenza</t>
  </si>
  <si>
    <t>Compensi, indennità e rimborsi ai componenti gli organi collegiali di amministrazione e altri</t>
  </si>
  <si>
    <t>compensi, indennità e rimborsi ai componenti il collegio sindacale (o revisori)</t>
  </si>
  <si>
    <t>Indennità e rimborso spese altri organi istituzionali</t>
  </si>
  <si>
    <t>ONERI PER IL PERSONALE IN ATTIVITA' DI SERVIZIO</t>
  </si>
  <si>
    <t xml:space="preserve">Accertamenti sanitari resi necessari dall'attività lavorativa </t>
  </si>
  <si>
    <t>Altre indennità</t>
  </si>
  <si>
    <t>Altre indennità al personale a tempo indeterminato</t>
  </si>
  <si>
    <t xml:space="preserve">Altri oneri per il personale </t>
  </si>
  <si>
    <t>Altri oneri sociali a carico dell'Ente</t>
  </si>
  <si>
    <t>Arretrati di anni precedenti al personale a tempo determinato</t>
  </si>
  <si>
    <t>Arretrati di anni precedenti al personale a tempo indeterminato</t>
  </si>
  <si>
    <t>Buoni pasto o mensa</t>
  </si>
  <si>
    <t>Compensi al personale per partecipazione a commissioni</t>
  </si>
  <si>
    <t>Compenso al direttore generale</t>
  </si>
  <si>
    <t>Competenze fisse al personale a tempo determinato</t>
  </si>
  <si>
    <t>Competenze fisse al personale a tempo indeterminato</t>
  </si>
  <si>
    <t>Competenze fisse al personale comandato</t>
  </si>
  <si>
    <t>Equo indennizzo</t>
  </si>
  <si>
    <t>Fondi complementari di previdenza</t>
  </si>
  <si>
    <t>Fondo per il miglioramento dell'efficienza dell'ente</t>
  </si>
  <si>
    <t>Indennità e rimborso spese di trasporto per trasferimenti</t>
  </si>
  <si>
    <t>Indennità e rimborso spese viaggio per missioni all'estero</t>
  </si>
  <si>
    <t>Indennità e rimborso spese viaggio per missioni all'interno</t>
  </si>
  <si>
    <t>Interventi assistenziali a favore del personale</t>
  </si>
  <si>
    <t>Oneri previdenziali e assistenziali a carico dell'Ente</t>
  </si>
  <si>
    <t>Spese per personale comandato</t>
  </si>
  <si>
    <t>Indennità e rimborso spese viaggio per missioni all’interno soggette al contenimento art 6 c 12 DL 78/2010</t>
  </si>
  <si>
    <t>Indennità e rimborso spese viaggio per missioni all’estero soggette al contenimento art 6 c 12 DL 78/2010</t>
  </si>
  <si>
    <t>Formazione del personale soggette al contenimento art 6 c 13 DL 78/2010</t>
  </si>
  <si>
    <t>Formazione ed aggiornamento del personale</t>
  </si>
  <si>
    <t>USCITE PER L'ACQUISTO DI BENI DI CONSUMO E DI SERVIZI</t>
  </si>
  <si>
    <t>Acquisto di libri, riviste, giornali ed altre pubblicazioni</t>
  </si>
  <si>
    <t>Acquisto di materiale di consumo e noleggio di materiale tecnico</t>
  </si>
  <si>
    <t>Acquisto vestiario e divise</t>
  </si>
  <si>
    <t>Altre uscite per l'acquisto di beni di consumo e di servizi</t>
  </si>
  <si>
    <t>Attività didattiche ed editoriali</t>
  </si>
  <si>
    <t>Collaborazioni coordinate e continuative, contratti d'opera e altre prestazioni occasionali</t>
  </si>
  <si>
    <t>Combustibili per riscaldamento e spese per la conduzione degli impianti tecnici</t>
  </si>
  <si>
    <t>Fitto locali ed oneri accessori</t>
  </si>
  <si>
    <t>Leasing operativo ed altre forme di locazione di beni mobili</t>
  </si>
  <si>
    <t>Libretti, diplomi, pergamene, tessere, distintivi, stampati</t>
  </si>
  <si>
    <t xml:space="preserve">Licenze software </t>
  </si>
  <si>
    <t>Manutenzione ordinaria e riparazioni di mobili,  apparecchiature e strumenti</t>
  </si>
  <si>
    <t>Manutenzione, noleggio ed esercizio di mezzi di trasporto</t>
  </si>
  <si>
    <t>Manutenzione, noleggio ed esercizio autovetture soggette al contenimento art 6 c 14 DL 78/2010 e art 5 c 2 DL 95/2012</t>
  </si>
  <si>
    <t>Manutenzione, noleggio ed esercizio autovetture</t>
  </si>
  <si>
    <t>Acquisto buoni taxi soggetti al contenimento art 6 c 14 DL 78/2010 e art 5 c 2 DL 95/2012</t>
  </si>
  <si>
    <t>Manutenzione, riparazione e adattamento di locali e relativi impianti</t>
  </si>
  <si>
    <t>Materiale scientifico e didattico</t>
  </si>
  <si>
    <t>Onorari e compensi per speciali incarichi</t>
  </si>
  <si>
    <t>Premi di assicurazione</t>
  </si>
  <si>
    <t>Pubblicazioni e stampe dell'Ente</t>
  </si>
  <si>
    <t>Quote associative</t>
  </si>
  <si>
    <t>Spese connesse con il deposito, il mantenimento e la tutela dei brevetti</t>
  </si>
  <si>
    <t>Spese di trasporto, spedizioni con corriere e facchinaggio</t>
  </si>
  <si>
    <t>Spese per materiali e funzionamento laboratori</t>
  </si>
  <si>
    <t>Spese per moduli, stampati e rilegatura</t>
  </si>
  <si>
    <t>Spese per pulizie</t>
  </si>
  <si>
    <t>Spese per traduzioni e interpretariato</t>
  </si>
  <si>
    <t>Spese promozionali e propaganda</t>
  </si>
  <si>
    <t>Studi e ricerche</t>
  </si>
  <si>
    <t>Uscite di rappresentanza</t>
  </si>
  <si>
    <t>Uscite per accertamenti sanitari</t>
  </si>
  <si>
    <t>Uscite per concorsi</t>
  </si>
  <si>
    <t>Uscite per il funzionamento di commissioni, comitati</t>
  </si>
  <si>
    <t>Uscite per l'energia elettrica</t>
  </si>
  <si>
    <t>Uscite per l'organizzazione e la partecipazione a convegni, congressi, mostre e altre manifestazioni</t>
  </si>
  <si>
    <t>Uscite per pubblicità</t>
  </si>
  <si>
    <t>Uscite per servizi informatici</t>
  </si>
  <si>
    <t>Uscite per studi ed incarichi di consulenza</t>
  </si>
  <si>
    <t>Uscite postali</t>
  </si>
  <si>
    <t>Telefonia fissa, mobile e per reti di trasmissione</t>
  </si>
  <si>
    <t xml:space="preserve">Utenze e canoni per acqua </t>
  </si>
  <si>
    <t xml:space="preserve">Utenze e canoni per gas </t>
  </si>
  <si>
    <t>Vigilanza locali ed impianti</t>
  </si>
  <si>
    <t>Pubblicazioni e stampe dell'ente soggette al contenimento art 27 DL 112/2008</t>
  </si>
  <si>
    <t>Combustibili per riscaldamento e spese per la conduzione degli impianti tecnici soggette al contenimento art 48 DL 112/2008</t>
  </si>
  <si>
    <t>Uscite per studi ed incarichi di consulenza soggette al contenimento art 6 c 7 DL 78/2010</t>
  </si>
  <si>
    <t>Uscite per l'organizzazione e la partecipazione a convegni, congressi, mostre ed altre manifestazioni art 6 c 8 DL 78/2010</t>
  </si>
  <si>
    <t>Spese per sponsorizzazioni art 6 c 9 DL 78/2010</t>
  </si>
  <si>
    <t>USCITE PER ATTIVITA' CONTO TERZI</t>
  </si>
  <si>
    <t>Uscite per attività conto terzi</t>
  </si>
  <si>
    <t>INTERVENTI DIVERSI</t>
  </si>
  <si>
    <t>USCITE PER PRESTAZIONI ISTITUZIONALI</t>
  </si>
  <si>
    <t>Altre iniziative culturali</t>
  </si>
  <si>
    <t>Altre spese per attività istituzionali</t>
  </si>
  <si>
    <t>Altri interventi a favore degli studenti</t>
  </si>
  <si>
    <t>Premi</t>
  </si>
  <si>
    <t>Progetti</t>
  </si>
  <si>
    <t>Progetti internazionali</t>
  </si>
  <si>
    <t>Progetti Teatri metropolitani</t>
  </si>
  <si>
    <t>Spese organizzazione partecipazione a fiere mostre convegni</t>
  </si>
  <si>
    <t>Spese per attività divulgative, informative, studi e ricerche</t>
  </si>
  <si>
    <t>Teatri gestiti</t>
  </si>
  <si>
    <t>Teatroteca - Emeroteca</t>
  </si>
  <si>
    <t>Attività di danza</t>
  </si>
  <si>
    <t xml:space="preserve">Attività di promozione </t>
  </si>
  <si>
    <t>Attività didattiche</t>
  </si>
  <si>
    <t>Attività didattiche museali</t>
  </si>
  <si>
    <t>Biblioteca</t>
  </si>
  <si>
    <t>Catalogazione opere d'arte</t>
  </si>
  <si>
    <t>Dottorati, borse di studio ed assegni di ricerca</t>
  </si>
  <si>
    <t>Editoria</t>
  </si>
  <si>
    <t>Interventi di promozione in Italia (Ricerca)</t>
  </si>
  <si>
    <t>Manifestazioni culturali: mostre, convegni, congressi</t>
  </si>
  <si>
    <t>TRASFERIMENTI PASSIVI</t>
  </si>
  <si>
    <t>Altri trasferimenti passivi</t>
  </si>
  <si>
    <t>Trasferimenti correnti a Province</t>
  </si>
  <si>
    <t>Trasferimenti correnti a Regioni</t>
  </si>
  <si>
    <t>Trasferimenti correnti a soggetti privati</t>
  </si>
  <si>
    <t>Trasferimenti correnti ad altri enti pubblici</t>
  </si>
  <si>
    <t>Trasferimenti correnti ai Comuni</t>
  </si>
  <si>
    <t>Trasferimenti correnti allo Stato</t>
  </si>
  <si>
    <t>Trasferimenti correnti all'Unione Europea</t>
  </si>
  <si>
    <t>ONERI FINANZIARI</t>
  </si>
  <si>
    <t>Interessi passivi</t>
  </si>
  <si>
    <t>Interessi passivi a cassa depositi e prestiti</t>
  </si>
  <si>
    <t>Interessi passivi ad altri soggetti</t>
  </si>
  <si>
    <t>Commissioni bancarie ed altri oneri finanziari</t>
  </si>
  <si>
    <t>ONERI TRIBUTARI</t>
  </si>
  <si>
    <t>Imposte, tasse e tributi vari</t>
  </si>
  <si>
    <t>POSTE CORRETTIVE E COMPENSATIVE DI ENTRATE CORRENTI</t>
  </si>
  <si>
    <t>Restituzione e rimborsi diversi</t>
  </si>
  <si>
    <t xml:space="preserve">Altre poste correttive e compensative di entrate correnti </t>
  </si>
  <si>
    <t>USCITE NON CLASSIFICABILI IN ALTRE VOCI</t>
  </si>
  <si>
    <t>Altre uscite non classificabili in altre voci</t>
  </si>
  <si>
    <t>Fondo di riserva</t>
  </si>
  <si>
    <t>Fondo per i rinnovi contrattuali in corso</t>
  </si>
  <si>
    <t>Oneri vari straordinari</t>
  </si>
  <si>
    <t>Restituzioni e rimborsi</t>
  </si>
  <si>
    <t>Uscite per spese legali, liti, arbitraggi, risarcimenti ed accessori</t>
  </si>
  <si>
    <t>ONERI COMUNI CORRENTI</t>
  </si>
  <si>
    <t>TRATTAMENTI DI QUIESCENZA, INTEGRATIVI E SOSTITUTIVI</t>
  </si>
  <si>
    <t>ONERI PER IL PERSONALE IN QUIESCENZA</t>
  </si>
  <si>
    <t>Pensioni a carico dell'ente</t>
  </si>
  <si>
    <t>ACCANTONAMENTO AL TRATTAMENTO DI FINE RAPPORTO</t>
  </si>
  <si>
    <t>Accantonamenti TFR</t>
  </si>
  <si>
    <t>ALTRI TRATTAMENTI INTEGRATIVI E SOSTITUTIVI</t>
  </si>
  <si>
    <t>ACCANTONAMENTI A FONDI RISCHI ED ONERI</t>
  </si>
  <si>
    <t>Fondo rischi ed oneri</t>
  </si>
  <si>
    <t>VERSAMENTI AL BILANCIO DELLO STATO</t>
  </si>
  <si>
    <t>Versam. da parte di enti ed organismi pubb. della diff. di spese di manutenzione ordin. e straord. rideterminate secondo i criteri di cui ai commi da 615 a 626 dell'art. 2 della legge n. 244/2007</t>
  </si>
  <si>
    <t>Somme da versare ai sensi dell'art. 61, comma 17, del decreto legge 112/2008 da riassegnare ad apposito fondo di parte corrente, previsto dal medesimo comma</t>
  </si>
  <si>
    <t>Somme da versare ai sensi dell'art. 61, comma 1, del D.L. 112/2008 spese per organismi collegiali</t>
  </si>
  <si>
    <t>Somme da versare ai sensi dell'art. 61, comma 2 e 3, del D.L. 112/2008 spese per consulenze</t>
  </si>
  <si>
    <t>Somme da versare ai sensi dell'art. 61, comma 5, del D.L. 112/2008 spese per relazioni pubbliche, convegni, mostre, pubblicità e di rappresentanza</t>
  </si>
  <si>
    <t>Somme da versare ai sensi dell'art. 61, comma 6, del D.L. 112/2008 spese per sponsorizzazioni</t>
  </si>
  <si>
    <t>Versamento della quota pari all'1,5 % dell'importo posto a base di gara di un'opera o di un lavoro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</si>
  <si>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 da destinare alle finalità di cui all'articolo 61, comma 9, del decreto legge n. 112/2008</t>
  </si>
  <si>
    <t>Somme versate dagli enti e dalle amministrazioni dotati di autonomia finanziaria provenienti dalle riduzioni di spesa di cui all'art. 67 del decreto legge n. 112/2008</t>
  </si>
  <si>
    <t>versamento delle somme connesse all’applicazione dell’art. 6, comma 21 del decreto legge n. 78/2010</t>
  </si>
  <si>
    <t>Versamento contenimento consumi intermedi di cui all’art. 8, comma 3, del decreto legge 6 luglio 2012, n. 95 e articolo 50, comma 3 del decreto-legge 24.04.2014, n. 66 , convertito dalla legge n. 89 del 23 giugno 2014</t>
  </si>
  <si>
    <t>Versamento contenimento acquisto mobili e arredi di cui Art.1, c.142, L. 24 dic.2012, n. 228</t>
  </si>
  <si>
    <t>Vers. ai sensi art. 16, c 5, DL 98/2011 delle economie previste dagli art. 12 e 16 del DL 98/2011</t>
  </si>
  <si>
    <t>Somme da versare per effetto della legge n. 160 del 27 dicembre 2019</t>
  </si>
  <si>
    <t>TITOLO II - USCITE IN CONTO CAPITALE</t>
  </si>
  <si>
    <t>INVESTIMENTI</t>
  </si>
  <si>
    <t>ACQUISIZIONE DI BENI DI USO DUREVOLE ED OPERE IMMOBILIARI</t>
  </si>
  <si>
    <t>Acquisti di diritti reali</t>
  </si>
  <si>
    <t>Acquisti immobili</t>
  </si>
  <si>
    <t>Altre acquisizioni di beni di uso durevole ed opere immobiliari</t>
  </si>
  <si>
    <t>Manutenzione straordinaria, ricostruzioni, ripristini e trasformazioni di immobili</t>
  </si>
  <si>
    <t>Realizzazioni e interventi su beni di interesse storico, artistico, paesaggistico e faunistico, allestimento e sistemazioni musei</t>
  </si>
  <si>
    <t>Recupero, restauro, adeguamento, manutenzione straordinaria, ripristini e trasformazioni immobili</t>
  </si>
  <si>
    <t>Restauro, manutenzione ordinaria opere d'arte</t>
  </si>
  <si>
    <t>ACQUISIZIONE DI IMMOBILIZZAZIONI TECNICHE</t>
  </si>
  <si>
    <t>Acquisizione di beni di valore culturale, storico, archeologico ed artistico</t>
  </si>
  <si>
    <t>Acquisti di automezzi</t>
  </si>
  <si>
    <t>Acquisti di imbarcazioni</t>
  </si>
  <si>
    <t>Acquisti di impianti, attrezzature, macchinari e strumenti</t>
  </si>
  <si>
    <t>Acquisti di mobili e macchine d'ufficio</t>
  </si>
  <si>
    <t>Acquisto di mobili e arredi per alloggi e pertinenze</t>
  </si>
  <si>
    <t>Altre acquisizioni di immobilizzazioni tecniche</t>
  </si>
  <si>
    <t>Grandi manutenzioni di automezzi</t>
  </si>
  <si>
    <t>Hardware</t>
  </si>
  <si>
    <t>Manutenzione straordinaria materiale e attrezzature informatiche</t>
  </si>
  <si>
    <t>Materiale bibliografico</t>
  </si>
  <si>
    <t>Ripristini, trasformazioni e manutenzione straordinaria impianti, attrezzature, macchinari e strumenti</t>
  </si>
  <si>
    <t>Acquisto di mobili ed arredi soggetti al contenimento Art.1, c.141, L. 24 dic.2012, n. 228</t>
  </si>
  <si>
    <t>ACQUISIZIONE DI IMMOBILIZZAZIONI IMMATERIALI</t>
  </si>
  <si>
    <t>Diritti di brevetto industriale e di utilizzazione delle opere dell'ingegno</t>
  </si>
  <si>
    <t>PARTECIPAZIONI E ACQUISTO DI VALORI MOBILIARI</t>
  </si>
  <si>
    <t>Acquisti titoli emessi o garantiti dallo Stato ed assimilati</t>
  </si>
  <si>
    <t>Altre partecipazioni e acquisto di valori mobiliari</t>
  </si>
  <si>
    <t>CONCESSIONI DI CREDITI ED ANTICIPAZIONI</t>
  </si>
  <si>
    <t>Concessioni di crediti diversi</t>
  </si>
  <si>
    <t>Concessioni di prestiti ed anticipazioni a breve termine</t>
  </si>
  <si>
    <t>Depositi a cauzione</t>
  </si>
  <si>
    <t>Premio polizza assicurativa per indennità liquidazione personale</t>
  </si>
  <si>
    <t>Fondo per prestiti al personale</t>
  </si>
  <si>
    <t>TRASFERIMENTI PER INVESTIMENTI</t>
  </si>
  <si>
    <t>Trasferimenti per investimenti allo Stato</t>
  </si>
  <si>
    <t>Trasferimenti per investimenti all'Unione Europea</t>
  </si>
  <si>
    <t>Trasferimenti per investimenti ad Organismi internazionali</t>
  </si>
  <si>
    <t>Trasferimenti per investimenti a Regioni</t>
  </si>
  <si>
    <t>Trasferimenti per investimenti a Province</t>
  </si>
  <si>
    <t>Trasferimenti per investimenti ai Comuni</t>
  </si>
  <si>
    <t>Trasferimenti per investimenti ad altri enti pubblici</t>
  </si>
  <si>
    <t>Trasferimenti per investimenti a soggetti privati</t>
  </si>
  <si>
    <t>INDENNITA' DI ANZIANITA' E SIMILARI AL PERSONALE CESSATO DAL SERVIZIO</t>
  </si>
  <si>
    <t>ONERI COMUNI IN CONTO CAPITALE</t>
  </si>
  <si>
    <t>RIMBORSI DI MUTUI</t>
  </si>
  <si>
    <t>RIMBORSI DI ANTICIPAZIONI PASSIVE</t>
  </si>
  <si>
    <t>Rimborsi di anticipazioni passive</t>
  </si>
  <si>
    <t>RIMBORSI DI OBBLIGAZIONI</t>
  </si>
  <si>
    <t>ESTINZIONE DEBITI DIVERSI</t>
  </si>
  <si>
    <t>ALTRI ONERI COMUNI IN CONTO CAPITALE</t>
  </si>
  <si>
    <t>ACCANTONAMENTI PER USCITE FUTURE</t>
  </si>
  <si>
    <t>ACCANTONAMENTO PER RIPRISTINO INVESTIMENTI</t>
  </si>
  <si>
    <t>USCITE AVENTI NATURA DI PARTITE DI GIRO</t>
  </si>
  <si>
    <t>Altre uscite aventi natura di partite di giro</t>
  </si>
  <si>
    <t>Partite in conto sospesi</t>
  </si>
  <si>
    <t>Restituzione depositi cauzionali</t>
  </si>
  <si>
    <t>Trattenute a favore di terzi</t>
  </si>
  <si>
    <t>COPERTURA DISAVANZO DI AMMINISTRAZIONE/AVANZO DI COMPETENZA</t>
  </si>
  <si>
    <t>Conto Economico</t>
  </si>
  <si>
    <t>Esercizio n</t>
  </si>
  <si>
    <t>VALORE DELLA PRODUZIONE</t>
  </si>
  <si>
    <t>Quote sociali</t>
  </si>
  <si>
    <t>Contributi per particolari progetti</t>
  </si>
  <si>
    <t>Proventi e corrispettivi per la produzione delle prestazioni e/o servizi</t>
  </si>
  <si>
    <t>Proventi da attività museali</t>
  </si>
  <si>
    <t>Proventi da attività teatrali</t>
  </si>
  <si>
    <t>Altri proventi e corrispettivi per la produzione delle prestazioni e/o servizi</t>
  </si>
  <si>
    <t>Variazione delle rimanenze dei prodotti in corso di lavorazione, semilavorati e finiti</t>
  </si>
  <si>
    <t>Variazione dei lavori in corso su ordinazione</t>
  </si>
  <si>
    <t>Redditi e proventi patrimoniali</t>
  </si>
  <si>
    <t>Incrementi di immobilizzazioni per lavori interni</t>
  </si>
  <si>
    <t>Altri ricavi e proventi</t>
  </si>
  <si>
    <t>Altri ricavi</t>
  </si>
  <si>
    <t>Contributi da parte di altri enti del settore pubblico</t>
  </si>
  <si>
    <t>Contributi da parte delle province</t>
  </si>
  <si>
    <t>Contributi da parte dei comuni</t>
  </si>
  <si>
    <t>Contributi da parte delle regioni</t>
  </si>
  <si>
    <t>Contributi da parte dello Stato</t>
  </si>
  <si>
    <t>Contributi da parte di privati</t>
  </si>
  <si>
    <t>Altri Contributi</t>
  </si>
  <si>
    <t>Contributi da parte di Organismi pubblici esteri ed internazionali</t>
  </si>
  <si>
    <t>Contributi straordinari pubblici</t>
  </si>
  <si>
    <t>Contratti, convenzioni e accordi di programma derivanti da attività convenzionate</t>
  </si>
  <si>
    <t>Entrate per la realizzazione di programmi e progetti nazionali ed internazionali</t>
  </si>
  <si>
    <t>COSTI DELLA PRODUZIONE</t>
  </si>
  <si>
    <t>Per materie prime, sussidiarie, consumo e merci</t>
  </si>
  <si>
    <t>Acquisto materiale di consumo</t>
  </si>
  <si>
    <t>Altri acquisti per materie prime, sussidiarie, consumo e merci</t>
  </si>
  <si>
    <t>Per servizi</t>
  </si>
  <si>
    <t>Accertamenti sanitari</t>
  </si>
  <si>
    <t>Assicurazioni</t>
  </si>
  <si>
    <t>Attività culturali</t>
  </si>
  <si>
    <t>Borse di studio ed assegni di ricerca</t>
  </si>
  <si>
    <t>Concorsi</t>
  </si>
  <si>
    <t>Costi per riscaldamento e conduzione impianti tecnici</t>
  </si>
  <si>
    <t>Deposito, mantenimento e tutela brevetti</t>
  </si>
  <si>
    <t>Dottorati di ricerca</t>
  </si>
  <si>
    <t>Gestione teatri, attività di ballo e di recitazione</t>
  </si>
  <si>
    <t>Laboratori</t>
  </si>
  <si>
    <t>Licenze o produzione software</t>
  </si>
  <si>
    <t>Manutenzione ordinaria e riparazione mobili, apparecchiature e strumenti</t>
  </si>
  <si>
    <t>Manutenzione, riparazione e adattamento locali e relativi impianti</t>
  </si>
  <si>
    <t>Materiale didattico e scientifico</t>
  </si>
  <si>
    <t>Moduli, stampati e rilegature</t>
  </si>
  <si>
    <t>Organizzazione e partecipazione a convegni, congressi, mostre ed altre manifestazioni</t>
  </si>
  <si>
    <t>Per il funzionamento di commissioni, comitati</t>
  </si>
  <si>
    <t>Progetti e programmi</t>
  </si>
  <si>
    <t>Pubblicità</t>
  </si>
  <si>
    <t>Pulizie</t>
  </si>
  <si>
    <t>Ricerche e studi</t>
  </si>
  <si>
    <t>Servizi informatici</t>
  </si>
  <si>
    <t>Spese di promozione e propaganda</t>
  </si>
  <si>
    <t>Spese di rappresentanza</t>
  </si>
  <si>
    <t>Spese per libretti, diplomi, pergamene, tessere, distintivi, stampati</t>
  </si>
  <si>
    <t>Spese postali</t>
  </si>
  <si>
    <t>Studi ed incarichi di consulenza</t>
  </si>
  <si>
    <t>Traduzioni e interpretariato</t>
  </si>
  <si>
    <t>Trasporto materiale nucleare e smaltimento rifiuti tossici e nocivi</t>
  </si>
  <si>
    <t>Vestiario e divise</t>
  </si>
  <si>
    <t>Vigilanza</t>
  </si>
  <si>
    <t>Utenze</t>
  </si>
  <si>
    <t>Acqua</t>
  </si>
  <si>
    <t>Energia elettrica</t>
  </si>
  <si>
    <t>Telefonia</t>
  </si>
  <si>
    <t>Energia elettrica soggette al contenimento art 48 DL 112/2008</t>
  </si>
  <si>
    <t>Costi per riscaldamento soggette al contenimento art 48 DL 112/2008</t>
  </si>
  <si>
    <t>Studi ed incarichi di consulenza soggette al contenimento art 6 c 7 DL 78/2010</t>
  </si>
  <si>
    <t>Organizzazione e partecipazione a convegni, congressi, mostre ed altre manifestazioni art 6 c 8 DL 78/2010</t>
  </si>
  <si>
    <t>Per godimento beni di terzi</t>
  </si>
  <si>
    <t>Leasing ed altre forme di locazione di beni mobili</t>
  </si>
  <si>
    <t>Noleggio di materiale tecnico</t>
  </si>
  <si>
    <t>Altre spese per godimento beni di terzi</t>
  </si>
  <si>
    <t>Per organi istituzionali</t>
  </si>
  <si>
    <t>Compensi, indennità e rimborsi ai componenti il collegio sindacale (o revisori)</t>
  </si>
  <si>
    <t>Oneri sociali su compensi organi istituzionali</t>
  </si>
  <si>
    <t>Altri costi per gli Organi dell'Ente</t>
  </si>
  <si>
    <t>Per prestazioni professionali</t>
  </si>
  <si>
    <t>Per il personale</t>
  </si>
  <si>
    <t>Stipendi personale dipendente a tempo indeterminato</t>
  </si>
  <si>
    <t>Stipendi personale dipendente a tempo determinato</t>
  </si>
  <si>
    <t>Arretrati per stipendi personale dipendente a tempo indeterminato</t>
  </si>
  <si>
    <t>Arretrati per stipendi personale dipendente a tempo determinato</t>
  </si>
  <si>
    <t>Spese per il miglioramento dell'efficienza dell'ente</t>
  </si>
  <si>
    <t>Altri trattamenti a favore del personale</t>
  </si>
  <si>
    <t>Spese per dipendenti comandati</t>
  </si>
  <si>
    <t>Oneri previdenziali e assistenziali</t>
  </si>
  <si>
    <t>Trattamento di fine rapporto</t>
  </si>
  <si>
    <t>Trattamento di quiescenza e simili</t>
  </si>
  <si>
    <t>Spese per fondi complementari di previdenza</t>
  </si>
  <si>
    <t>Accertamenti sanitari al personale per l'attività lavorativa</t>
  </si>
  <si>
    <t>Altri costi per il personale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</si>
  <si>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</si>
  <si>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</si>
  <si>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</si>
  <si>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</si>
  <si>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 e delle disponibilità liquide</t>
  </si>
  <si>
    <t>Variazioni delle rimanenze di materie prime, sussidiarie, di consumo e merci</t>
  </si>
  <si>
    <t>Altri accantonamenti</t>
  </si>
  <si>
    <t>Tasse e tributi vari</t>
  </si>
  <si>
    <t>Oneri diversi di gestione</t>
  </si>
  <si>
    <t>Accantonamenti per rischi</t>
  </si>
  <si>
    <t>Accantonamenti ai fondi per oneri</t>
  </si>
  <si>
    <t>Versamento da parte degli enti ed organismi pubblici della differenza delle spese di manutenzione ordinaria e straordinaria rideterminate secondo i criteri di cui ai commi da 615 a 626 dell'art. 2 della legge n. 244/2007</t>
  </si>
  <si>
    <t>Somme da versare ai sensi dell'art. 61, comma 17, del decreto legge 112/2008, da riassegnare ad apposito fondo di parte corrente, previsto dal medesimo comma</t>
  </si>
  <si>
    <t>- - - Somme da versare ai sensi dell'art. 61, comma 1, del D.L. 112/2008 spese per organismi collegiali</t>
  </si>
  <si>
    <t>- - - Somme da versare ai sensi dell'art. 61, comma 2 e 3, del D.L. 112/2008 spese per consulenze</t>
  </si>
  <si>
    <t>- - - Somme da versare ai sensi dell'art. 61, comma 5, del D.L. 112/2008 spese per relazioni pubbliche, convegni, mostre, pubblicità e di rappresentanza</t>
  </si>
  <si>
    <t>- - - Somme da versare ai sensi dell'art. 61, comma 6, del D.L. 112/2008 spese per sponsorizzazioni</t>
  </si>
  <si>
    <t>Versamento della quota pari all'1,5 per cento dell'importo posto a base di gara di un'opera o di un lavoro,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</si>
  <si>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collaudi, da destinare alle finalità di cui all'articolo 61, comma 9, del decreto legge n. 112/2008</t>
  </si>
  <si>
    <t>Versamento delle somme connesse all'applicazione dell'art. 6, comma 21, del decreto legge n. 78/2010</t>
  </si>
  <si>
    <t>DIFFERENZA TRA VALORE E COSTI DELLA PRODUZIONE</t>
  </si>
  <si>
    <t>PROVENTI E ONERI FINANZIARI</t>
  </si>
  <si>
    <t>Proventi da partecipazioni</t>
  </si>
  <si>
    <t>Altri proventi finanziari</t>
  </si>
  <si>
    <t>Interessi e altri oneri finanziari</t>
  </si>
  <si>
    <t>RETTIFICHE DI VALORE DI ATTIVITA' FINANZIARIE</t>
  </si>
  <si>
    <t>Rivalutazioni</t>
  </si>
  <si>
    <t>rivalutazioni di partecipazioni</t>
  </si>
  <si>
    <t>rivalutazioni di immobilizzazioni finanziarie</t>
  </si>
  <si>
    <t>rivalutazioni di titoli iscritti nell'attivo circolante</t>
  </si>
  <si>
    <t>altre rivalutazioni</t>
  </si>
  <si>
    <t>Svalutazioni</t>
  </si>
  <si>
    <t>svalutazioni di partecipazioni</t>
  </si>
  <si>
    <t>svalutazioni di immobilizzazioni finanziarie</t>
  </si>
  <si>
    <t>svalutazioni di titoli iscritti nell'attivo circolante</t>
  </si>
  <si>
    <t>altre svalutazioni</t>
  </si>
  <si>
    <t>PROVENTI E ONERI STRAORDINARI</t>
  </si>
  <si>
    <t>Proventi, con separata indicazione delle plusvalenze da alienazioni i cui ricavi non sono iscrivibili alla voce 'altri ricavi e proventi'</t>
  </si>
  <si>
    <t>Oneri straordinari, con separata indicazione delle minusvalenze da alienazioni i cui effetti contabili non sono iscrivibili alla voce 'oneri diversi di gestione'</t>
  </si>
  <si>
    <t>Sopravvenienze attive e insussistenze del passivo derivanti dalla gestione dei residui</t>
  </si>
  <si>
    <t>Sopravvenienze passive ed insussistenze dell'attivo derivanti dalla gestione dei residui</t>
  </si>
  <si>
    <t>Oneri straordinari</t>
  </si>
  <si>
    <t>Proventi straordinari</t>
  </si>
  <si>
    <t>RISULTATO PRIMA DELLE IMPOSTE</t>
  </si>
  <si>
    <t>Imposte dell'esercizio</t>
  </si>
  <si>
    <t>AVANZO/DISAVANZO/PAREGGIO ECONOMICO</t>
  </si>
  <si>
    <t>Situazione amministrativa</t>
  </si>
  <si>
    <t>Importo</t>
  </si>
  <si>
    <t>1 - SITUAZIONE AMMINISTRATIVA</t>
  </si>
  <si>
    <t>FONDO CASSA INIZIALE</t>
  </si>
  <si>
    <t>RESIDUI ATTIVI INIZIALI</t>
  </si>
  <si>
    <t>RESIDUI PASSIVI INIZIALI</t>
  </si>
  <si>
    <t>AVANZO/DISAVANZO DI AMMINISTRAZIONE INIZIALE</t>
  </si>
  <si>
    <t>ENTRATE GIA' ACCERTATE NELL'ESERCIZIO</t>
  </si>
  <si>
    <t>USCITE GIA' IMPEGNATE NELL'ESERCIZIO</t>
  </si>
  <si>
    <t>VARIAZIONI DEI RESIDUI ATTIVI GIA' VERIFICATESI NELL'ESERCIZIO</t>
  </si>
  <si>
    <t>VARIAZIONI DEI RESIDUI PASSIVI GIA' VERIFICATESI NELL'ESERCIZIO</t>
  </si>
  <si>
    <t>AVANZO/DISAVANZO DI AMMINISTRAZIONE ALLA DATA DI REDAZIONE DEL BILANCIO</t>
  </si>
  <si>
    <t>ENTRATE PRESUNTE PER IL RESTANTE PERIODO</t>
  </si>
  <si>
    <t>USCITE PRESUNTE PER IL RESTANTE PERIODO</t>
  </si>
  <si>
    <t>VARIAZIONI DEI RESIDUI ATTIVI, PRESUNTE PER IL RESTANTE PERIODO</t>
  </si>
  <si>
    <t>VARIAZIONI DEI RESIDUI PASSIVI, PRESUNTE PER IL RESTANTE PERIODO</t>
  </si>
  <si>
    <t>AVANZO/DISAVANZO DI AMMINISTRAZIONE PRESUNTO AL 31/12/N-1 DA APPLICARE AL BILANCIO DELL'ANNO N</t>
  </si>
  <si>
    <t>PARTE VINCOLATA</t>
  </si>
  <si>
    <t>PARTE DISPONIBILE</t>
  </si>
  <si>
    <t>TOTALE RISULTATO DI AMMINISTRAZIONE PRESUNTO</t>
  </si>
  <si>
    <t>REGOLE</t>
  </si>
  <si>
    <t>Il valore del TOTALE GENERALE ENTRATE deve coincidere con il valore del TOTALE GENERALE USCITE Previsioni di competenza per anno n</t>
  </si>
  <si>
    <t>Il valore del TOTALE GENERALE ENTRATE deve coincidere con il valore del TOTALE GENERALE USCITE Previsioni finali dell anno in corso (n-1)</t>
  </si>
  <si>
    <t>Il valore del TITOLO IV - PARTITE DI GIRO entrate deve coincidere con il valore del TITOLO IV - PARTITE DI GIRO uscite  Previsioni di competenza per anno 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</si>
</sst>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</numFmts>
  <fonts count="37">
    <font>
      <sz val="10"/>
      <name val="Tahoma"/>
      <family val="0"/>
    </font>
    <font>
      <b/>
      <sz val="10"/>
      <name val="Tahoma"/>
      <family val="2"/>
    </font>
    <font>
      <sz val="10"/>
      <color indexed="2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33" borderId="12" xfId="0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 indent="1"/>
    </xf>
    <xf numFmtId="0" fontId="1" fillId="33" borderId="12" xfId="0" applyFont="1" applyFill="1" applyBorder="1" applyAlignment="1">
      <alignment wrapText="1" indent="1"/>
    </xf>
    <xf numFmtId="0" fontId="0" fillId="33" borderId="12" xfId="0" applyFill="1" applyBorder="1" applyAlignment="1">
      <alignment wrapText="1" indent="2"/>
    </xf>
    <xf numFmtId="0" fontId="1" fillId="33" borderId="12" xfId="0" applyFont="1" applyFill="1" applyBorder="1" applyAlignment="1">
      <alignment wrapText="1" indent="2"/>
    </xf>
    <xf numFmtId="0" fontId="0" fillId="33" borderId="12" xfId="0" applyFill="1" applyBorder="1" applyAlignment="1">
      <alignment wrapText="1" indent="3"/>
    </xf>
    <xf numFmtId="0" fontId="1" fillId="33" borderId="12" xfId="0" applyFont="1" applyFill="1" applyBorder="1" applyAlignment="1">
      <alignment wrapText="1" indent="3"/>
    </xf>
    <xf numFmtId="0" fontId="0" fillId="33" borderId="12" xfId="0" applyFill="1" applyBorder="1" applyAlignment="1">
      <alignment wrapText="1" indent="4"/>
    </xf>
    <xf numFmtId="0" fontId="1" fillId="33" borderId="12" xfId="0" applyFont="1" applyFill="1" applyBorder="1" applyAlignment="1">
      <alignment wrapText="1" indent="4"/>
    </xf>
    <xf numFmtId="0" fontId="0" fillId="33" borderId="12" xfId="0" applyFill="1" applyBorder="1" applyAlignment="1">
      <alignment wrapText="1" indent="5"/>
    </xf>
    <xf numFmtId="0" fontId="1" fillId="33" borderId="12" xfId="0" applyFont="1" applyFill="1" applyBorder="1" applyAlignment="1">
      <alignment wrapText="1" indent="5"/>
    </xf>
    <xf numFmtId="0" fontId="0" fillId="33" borderId="12" xfId="0" applyFill="1" applyBorder="1" applyAlignment="1">
      <alignment wrapText="1" indent="6"/>
    </xf>
    <xf numFmtId="0" fontId="1" fillId="35" borderId="0" xfId="0" applyFont="1" applyFill="1" applyAlignment="1">
      <alignment horizontal="center" vertical="center"/>
    </xf>
    <xf numFmtId="0" fontId="0" fillId="0" borderId="0" xfId="0" applyAlignment="1">
      <alignment wrapText="1" indent="2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49" fontId="0" fillId="0" borderId="11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D9F1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69.7109375" style="1" customWidth="1"/>
    <col min="3" max="50" width="9.8515625" style="1" customWidth="1"/>
  </cols>
  <sheetData>
    <row r="1" spans="1:2" ht="12.75">
      <c r="A1" s="28" t="s">
        <v>0</v>
      </c>
      <c r="B1" s="6" t="s">
        <v>1</v>
      </c>
    </row>
    <row r="2" spans="1:2" ht="12.75">
      <c r="A2" s="28" t="s">
        <v>2</v>
      </c>
      <c r="B2" s="29">
        <v>608860581</v>
      </c>
    </row>
    <row r="3" spans="1:2" ht="12.75">
      <c r="A3" s="28" t="s">
        <v>3</v>
      </c>
      <c r="B3" s="29">
        <v>2021</v>
      </c>
    </row>
    <row r="4" spans="1:2" ht="12.75">
      <c r="A4" s="28" t="s">
        <v>4</v>
      </c>
      <c r="B4" s="6" t="s">
        <v>5</v>
      </c>
    </row>
    <row r="5" spans="1:2" ht="12.75">
      <c r="A5" s="28" t="s">
        <v>6</v>
      </c>
      <c r="B5" s="6" t="s">
        <v>7</v>
      </c>
    </row>
    <row r="10" ht="12.75" hidden="1">
      <c r="B10" s="1">
        <v>269</v>
      </c>
    </row>
    <row r="11" ht="12.75" hidden="1">
      <c r="B11" s="1">
        <v>25</v>
      </c>
    </row>
    <row r="12" ht="12.75" hidden="1">
      <c r="B12" s="1">
        <v>0</v>
      </c>
    </row>
    <row r="13" ht="12.75" hidden="1">
      <c r="B13" s="1">
        <v>1</v>
      </c>
    </row>
    <row r="14" ht="12.75" hidden="1">
      <c r="B14" s="1">
        <v>36036</v>
      </c>
    </row>
    <row r="15" ht="12.75" hidden="1">
      <c r="B15" s="1" t="s">
        <v>8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0.7109375" style="1" customWidth="1"/>
    <col min="2" max="5" width="15.7109375" style="1" customWidth="1"/>
    <col min="6" max="6" width="9.8515625" style="1" hidden="1" customWidth="1"/>
    <col min="7" max="50" width="9.8515625" style="1" customWidth="1"/>
  </cols>
  <sheetData>
    <row r="1" spans="1:6" ht="60" customHeight="1">
      <c r="A1" s="7"/>
      <c r="B1" s="3"/>
      <c r="C1" s="3"/>
      <c r="D1" s="3"/>
      <c r="E1" s="3"/>
      <c r="F1" s="11"/>
    </row>
    <row r="2" spans="1:6" ht="60" customHeight="1">
      <c r="A2" s="4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11"/>
    </row>
    <row r="3" spans="1:6" ht="12.75">
      <c r="A3" s="13" t="s">
        <v>14</v>
      </c>
      <c r="B3" s="12">
        <f>B4+B130</f>
        <v>12352.210000000001</v>
      </c>
      <c r="C3" s="12">
        <f>C4+C130</f>
        <v>6662090.8</v>
      </c>
      <c r="D3" s="12">
        <f>D4+D130</f>
        <v>4957493</v>
      </c>
      <c r="E3" s="12">
        <f>E4+E130</f>
        <v>7794523.970000001</v>
      </c>
      <c r="F3" s="11">
        <v>1572869</v>
      </c>
    </row>
    <row r="4" spans="1:6" ht="12.75">
      <c r="A4" s="15" t="s">
        <v>15</v>
      </c>
      <c r="B4" s="12">
        <f>B5+B73+B112+B116</f>
        <v>12352.210000000001</v>
      </c>
      <c r="C4" s="12">
        <f>C5+C73+C112+C116</f>
        <v>4791598.88</v>
      </c>
      <c r="D4" s="12">
        <f>D5+D73+D112+D116</f>
        <v>4457183.29</v>
      </c>
      <c r="E4" s="12">
        <f>E5+E73+E112+E116</f>
        <v>4469535.5</v>
      </c>
      <c r="F4" s="11">
        <v>1572867</v>
      </c>
    </row>
    <row r="5" spans="1:6" ht="12.75">
      <c r="A5" s="17" t="s">
        <v>16</v>
      </c>
      <c r="B5" s="12">
        <f>B6+B14+B45</f>
        <v>12268.34</v>
      </c>
      <c r="C5" s="12">
        <f>C6+C14+C45</f>
        <v>3063902.88</v>
      </c>
      <c r="D5" s="12">
        <f>D6+D14+D45</f>
        <v>3055000</v>
      </c>
      <c r="E5" s="12">
        <f>E6+E14+E45</f>
        <v>3067268.34</v>
      </c>
      <c r="F5" s="11">
        <v>1572873</v>
      </c>
    </row>
    <row r="6" spans="1:6" ht="12.75">
      <c r="A6" s="19" t="s">
        <v>17</v>
      </c>
      <c r="B6" s="12">
        <f>B7+B8+B9+B12</f>
        <v>0</v>
      </c>
      <c r="C6" s="12">
        <f>C7+C8+C9+C12</f>
        <v>0</v>
      </c>
      <c r="D6" s="12">
        <f>D7+D8+D9+D12</f>
        <v>0</v>
      </c>
      <c r="E6" s="12">
        <f>E7+E8+E9+E12</f>
        <v>0</v>
      </c>
      <c r="F6" s="11">
        <v>1573181</v>
      </c>
    </row>
    <row r="7" spans="1:6" ht="12.75">
      <c r="A7" s="20" t="s">
        <v>18</v>
      </c>
      <c r="B7" s="10">
        <v>0</v>
      </c>
      <c r="C7" s="10">
        <v>0</v>
      </c>
      <c r="D7" s="10">
        <v>0</v>
      </c>
      <c r="E7" s="10">
        <v>0</v>
      </c>
      <c r="F7" s="11">
        <v>1573182</v>
      </c>
    </row>
    <row r="8" spans="1:6" ht="12.75">
      <c r="A8" s="20" t="s">
        <v>19</v>
      </c>
      <c r="B8" s="10">
        <v>0</v>
      </c>
      <c r="C8" s="10">
        <v>0</v>
      </c>
      <c r="D8" s="10">
        <v>0</v>
      </c>
      <c r="E8" s="10">
        <v>0</v>
      </c>
      <c r="F8" s="11">
        <v>1573183</v>
      </c>
    </row>
    <row r="9" spans="1:6" ht="12.75">
      <c r="A9" s="21" t="s">
        <v>20</v>
      </c>
      <c r="B9" s="12">
        <f>B10+B11</f>
        <v>0</v>
      </c>
      <c r="C9" s="12">
        <f>C10+C11</f>
        <v>0</v>
      </c>
      <c r="D9" s="12">
        <f>D10+D11</f>
        <v>0</v>
      </c>
      <c r="E9" s="12">
        <f>E10+E11</f>
        <v>0</v>
      </c>
      <c r="F9" s="11">
        <v>1573184</v>
      </c>
    </row>
    <row r="10" spans="1:6" ht="12.75">
      <c r="A10" s="22" t="s">
        <v>21</v>
      </c>
      <c r="B10" s="10">
        <v>0</v>
      </c>
      <c r="C10" s="10">
        <v>0</v>
      </c>
      <c r="D10" s="10">
        <v>0</v>
      </c>
      <c r="E10" s="10">
        <v>0</v>
      </c>
      <c r="F10" s="11">
        <v>1573185</v>
      </c>
    </row>
    <row r="11" spans="1:6" ht="12.75">
      <c r="A11" s="22" t="s">
        <v>22</v>
      </c>
      <c r="B11" s="10">
        <v>0</v>
      </c>
      <c r="C11" s="10">
        <v>0</v>
      </c>
      <c r="D11" s="10">
        <v>0</v>
      </c>
      <c r="E11" s="10">
        <v>0</v>
      </c>
      <c r="F11" s="11">
        <v>1573186</v>
      </c>
    </row>
    <row r="12" spans="1:6" ht="12.75">
      <c r="A12" s="21" t="s">
        <v>23</v>
      </c>
      <c r="B12" s="12">
        <f>B13</f>
        <v>0</v>
      </c>
      <c r="C12" s="12">
        <f>C13</f>
        <v>0</v>
      </c>
      <c r="D12" s="12">
        <f>D13</f>
        <v>0</v>
      </c>
      <c r="E12" s="12">
        <f>E13</f>
        <v>0</v>
      </c>
      <c r="F12" s="11">
        <v>1573187</v>
      </c>
    </row>
    <row r="13" spans="1:6" ht="12.75">
      <c r="A13" s="22" t="s">
        <v>23</v>
      </c>
      <c r="B13" s="10">
        <v>0</v>
      </c>
      <c r="C13" s="10">
        <v>0</v>
      </c>
      <c r="D13" s="10">
        <v>0</v>
      </c>
      <c r="E13" s="10">
        <v>0</v>
      </c>
      <c r="F13" s="11">
        <v>1573188</v>
      </c>
    </row>
    <row r="14" spans="1:6" ht="12.75">
      <c r="A14" s="19" t="s">
        <v>24</v>
      </c>
      <c r="B14" s="12">
        <f>B15+B22+B24+B25+B26+B28+B29+B32+B33+B42</f>
        <v>0</v>
      </c>
      <c r="C14" s="12">
        <f>C15+C22+C24+C25+C26+C28+C29+C32+C33+C42</f>
        <v>3050902.88</v>
      </c>
      <c r="D14" s="12">
        <f>D15+D22+D24+D25+D26+D28+D29+D32+D33+D42</f>
        <v>3042000</v>
      </c>
      <c r="E14" s="12">
        <f>E15+E22+E24+E25+E26+E28+E29+E32+E33+E42</f>
        <v>3042000</v>
      </c>
      <c r="F14" s="11">
        <v>1572879</v>
      </c>
    </row>
    <row r="15" spans="1:6" ht="12.75">
      <c r="A15" s="21" t="s">
        <v>25</v>
      </c>
      <c r="B15" s="12">
        <f>B16+B17+B18+B19+B20+B21</f>
        <v>0</v>
      </c>
      <c r="C15" s="12">
        <f>C16+C17+C18+C19+C20+C21</f>
        <v>3050902.88</v>
      </c>
      <c r="D15" s="12">
        <f>D16+D17+D18+D19+D20+D21</f>
        <v>3042000</v>
      </c>
      <c r="E15" s="12">
        <f>E16+E17+E18+E19+E20+E21</f>
        <v>3042000</v>
      </c>
      <c r="F15" s="11">
        <v>1572894</v>
      </c>
    </row>
    <row r="16" spans="1:6" ht="12.75">
      <c r="A16" s="22" t="s">
        <v>26</v>
      </c>
      <c r="B16" s="10">
        <v>0</v>
      </c>
      <c r="C16" s="10">
        <v>0</v>
      </c>
      <c r="D16" s="10">
        <v>0</v>
      </c>
      <c r="E16" s="10">
        <v>0</v>
      </c>
      <c r="F16" s="11">
        <v>1572969</v>
      </c>
    </row>
    <row r="17" spans="1:6" ht="12.75">
      <c r="A17" s="22" t="s">
        <v>27</v>
      </c>
      <c r="B17" s="10">
        <v>0</v>
      </c>
      <c r="C17" s="10">
        <v>3050902.88</v>
      </c>
      <c r="D17" s="10">
        <v>3042000</v>
      </c>
      <c r="E17" s="10">
        <v>3042000</v>
      </c>
      <c r="F17" s="11">
        <v>1572970</v>
      </c>
    </row>
    <row r="18" spans="1:6" ht="12.75">
      <c r="A18" s="22" t="s">
        <v>28</v>
      </c>
      <c r="B18" s="10">
        <v>0</v>
      </c>
      <c r="C18" s="10">
        <v>0</v>
      </c>
      <c r="D18" s="10">
        <v>0</v>
      </c>
      <c r="E18" s="10">
        <v>0</v>
      </c>
      <c r="F18" s="11">
        <v>1572971</v>
      </c>
    </row>
    <row r="19" spans="1:6" ht="25.5">
      <c r="A19" s="22" t="s">
        <v>29</v>
      </c>
      <c r="B19" s="10">
        <v>0</v>
      </c>
      <c r="C19" s="10">
        <v>0</v>
      </c>
      <c r="D19" s="10">
        <v>0</v>
      </c>
      <c r="E19" s="10">
        <v>0</v>
      </c>
      <c r="F19" s="11">
        <v>1572972</v>
      </c>
    </row>
    <row r="20" spans="1:6" ht="12.75">
      <c r="A20" s="22" t="s">
        <v>30</v>
      </c>
      <c r="B20" s="10">
        <v>0</v>
      </c>
      <c r="C20" s="10">
        <v>0</v>
      </c>
      <c r="D20" s="10">
        <v>0</v>
      </c>
      <c r="E20" s="10">
        <v>0</v>
      </c>
      <c r="F20" s="11">
        <v>1572973</v>
      </c>
    </row>
    <row r="21" spans="1:6" ht="12.75">
      <c r="A21" s="22" t="s">
        <v>31</v>
      </c>
      <c r="B21" s="10">
        <v>0</v>
      </c>
      <c r="C21" s="10">
        <v>0</v>
      </c>
      <c r="D21" s="10">
        <v>0</v>
      </c>
      <c r="E21" s="10">
        <v>0</v>
      </c>
      <c r="F21" s="11">
        <v>1573189</v>
      </c>
    </row>
    <row r="22" spans="1:6" ht="12.75">
      <c r="A22" s="21" t="s">
        <v>32</v>
      </c>
      <c r="B22" s="12">
        <f>B23</f>
        <v>0</v>
      </c>
      <c r="C22" s="12">
        <f>C23</f>
        <v>0</v>
      </c>
      <c r="D22" s="12">
        <f>D23</f>
        <v>0</v>
      </c>
      <c r="E22" s="12">
        <f>E23</f>
        <v>0</v>
      </c>
      <c r="F22" s="11">
        <v>1572895</v>
      </c>
    </row>
    <row r="23" spans="1:6" ht="12.75">
      <c r="A23" s="22" t="s">
        <v>33</v>
      </c>
      <c r="B23" s="10">
        <v>0</v>
      </c>
      <c r="C23" s="10">
        <v>0</v>
      </c>
      <c r="D23" s="10">
        <v>0</v>
      </c>
      <c r="E23" s="10">
        <v>0</v>
      </c>
      <c r="F23" s="11">
        <v>1572974</v>
      </c>
    </row>
    <row r="24" spans="1:6" ht="12.75">
      <c r="A24" s="20" t="s">
        <v>34</v>
      </c>
      <c r="B24" s="10">
        <v>0</v>
      </c>
      <c r="C24" s="10">
        <v>0</v>
      </c>
      <c r="D24" s="10">
        <v>0</v>
      </c>
      <c r="E24" s="10">
        <v>0</v>
      </c>
      <c r="F24" s="11">
        <v>1572896</v>
      </c>
    </row>
    <row r="25" spans="1:6" ht="12.75">
      <c r="A25" s="20" t="s">
        <v>35</v>
      </c>
      <c r="B25" s="10">
        <v>0</v>
      </c>
      <c r="C25" s="10">
        <v>0</v>
      </c>
      <c r="D25" s="10">
        <v>0</v>
      </c>
      <c r="E25" s="10">
        <v>0</v>
      </c>
      <c r="F25" s="11">
        <v>1572897</v>
      </c>
    </row>
    <row r="26" spans="1:6" ht="12.75">
      <c r="A26" s="21" t="s">
        <v>36</v>
      </c>
      <c r="B26" s="12">
        <f>B27</f>
        <v>0</v>
      </c>
      <c r="C26" s="12">
        <f>C27</f>
        <v>0</v>
      </c>
      <c r="D26" s="12">
        <f>D27</f>
        <v>0</v>
      </c>
      <c r="E26" s="12">
        <f>E27</f>
        <v>0</v>
      </c>
      <c r="F26" s="11">
        <v>1572898</v>
      </c>
    </row>
    <row r="27" spans="1:6" ht="12.75">
      <c r="A27" s="22" t="s">
        <v>37</v>
      </c>
      <c r="B27" s="10">
        <v>0</v>
      </c>
      <c r="C27" s="10">
        <v>0</v>
      </c>
      <c r="D27" s="10">
        <v>0</v>
      </c>
      <c r="E27" s="10">
        <v>0</v>
      </c>
      <c r="F27" s="11">
        <v>1572975</v>
      </c>
    </row>
    <row r="28" spans="1:6" ht="12.75">
      <c r="A28" s="20" t="s">
        <v>38</v>
      </c>
      <c r="B28" s="10">
        <v>0</v>
      </c>
      <c r="C28" s="10">
        <v>0</v>
      </c>
      <c r="D28" s="10">
        <v>0</v>
      </c>
      <c r="E28" s="10">
        <v>0</v>
      </c>
      <c r="F28" s="11">
        <v>1572899</v>
      </c>
    </row>
    <row r="29" spans="1:6" ht="25.5">
      <c r="A29" s="21" t="s">
        <v>39</v>
      </c>
      <c r="B29" s="12">
        <f>B30+B31</f>
        <v>0</v>
      </c>
      <c r="C29" s="12">
        <f>C30+C31</f>
        <v>0</v>
      </c>
      <c r="D29" s="12">
        <f>D30+D31</f>
        <v>0</v>
      </c>
      <c r="E29" s="12">
        <f>E30+E31</f>
        <v>0</v>
      </c>
      <c r="F29" s="11">
        <v>1572900</v>
      </c>
    </row>
    <row r="30" spans="1:6" ht="12.75">
      <c r="A30" s="22" t="s">
        <v>40</v>
      </c>
      <c r="B30" s="10">
        <v>0</v>
      </c>
      <c r="C30" s="10">
        <v>0</v>
      </c>
      <c r="D30" s="10">
        <v>0</v>
      </c>
      <c r="E30" s="10">
        <v>0</v>
      </c>
      <c r="F30" s="11">
        <v>1572976</v>
      </c>
    </row>
    <row r="31" spans="1:6" ht="12.75">
      <c r="A31" s="22" t="s">
        <v>41</v>
      </c>
      <c r="B31" s="10">
        <v>0</v>
      </c>
      <c r="C31" s="10">
        <v>0</v>
      </c>
      <c r="D31" s="10">
        <v>0</v>
      </c>
      <c r="E31" s="10">
        <v>0</v>
      </c>
      <c r="F31" s="11">
        <v>1572977</v>
      </c>
    </row>
    <row r="32" spans="1:6" ht="12.75">
      <c r="A32" s="20" t="s">
        <v>42</v>
      </c>
      <c r="B32" s="10">
        <v>0</v>
      </c>
      <c r="C32" s="10">
        <v>0</v>
      </c>
      <c r="D32" s="10">
        <v>0</v>
      </c>
      <c r="E32" s="10">
        <v>0</v>
      </c>
      <c r="F32" s="11">
        <v>1572901</v>
      </c>
    </row>
    <row r="33" spans="1:6" ht="12.75">
      <c r="A33" s="21" t="s">
        <v>43</v>
      </c>
      <c r="B33" s="12">
        <f>B34+B35+B36+B37+B38+B39+B40+B41</f>
        <v>0</v>
      </c>
      <c r="C33" s="12">
        <f>C34+C35+C36+C37+C38+C39+C40+C41</f>
        <v>0</v>
      </c>
      <c r="D33" s="12">
        <f>D34+D35+D36+D37+D38+D39+D40+D41</f>
        <v>0</v>
      </c>
      <c r="E33" s="12">
        <f>E34+E35+E36+E37+E38+E39+E40+E41</f>
        <v>0</v>
      </c>
      <c r="F33" s="11">
        <v>1573190</v>
      </c>
    </row>
    <row r="34" spans="1:6" ht="12.75">
      <c r="A34" s="22" t="s">
        <v>44</v>
      </c>
      <c r="B34" s="10">
        <v>0</v>
      </c>
      <c r="C34" s="10">
        <v>0</v>
      </c>
      <c r="D34" s="10">
        <v>0</v>
      </c>
      <c r="E34" s="10">
        <v>0</v>
      </c>
      <c r="F34" s="11">
        <v>1573191</v>
      </c>
    </row>
    <row r="35" spans="1:6" ht="12.75">
      <c r="A35" s="22" t="s">
        <v>45</v>
      </c>
      <c r="B35" s="10">
        <v>0</v>
      </c>
      <c r="C35" s="10">
        <v>0</v>
      </c>
      <c r="D35" s="10">
        <v>0</v>
      </c>
      <c r="E35" s="10">
        <v>0</v>
      </c>
      <c r="F35" s="11">
        <v>1573192</v>
      </c>
    </row>
    <row r="36" spans="1:6" ht="25.5">
      <c r="A36" s="22" t="s">
        <v>46</v>
      </c>
      <c r="B36" s="10">
        <v>0</v>
      </c>
      <c r="C36" s="10">
        <v>0</v>
      </c>
      <c r="D36" s="10">
        <v>0</v>
      </c>
      <c r="E36" s="10">
        <v>0</v>
      </c>
      <c r="F36" s="11">
        <v>1573193</v>
      </c>
    </row>
    <row r="37" spans="1:6" ht="12.75">
      <c r="A37" s="22" t="s">
        <v>47</v>
      </c>
      <c r="B37" s="10">
        <v>0</v>
      </c>
      <c r="C37" s="10">
        <v>0</v>
      </c>
      <c r="D37" s="10">
        <v>0</v>
      </c>
      <c r="E37" s="10">
        <v>0</v>
      </c>
      <c r="F37" s="11">
        <v>1573194</v>
      </c>
    </row>
    <row r="38" spans="1:6" ht="12.75">
      <c r="A38" s="22" t="s">
        <v>48</v>
      </c>
      <c r="B38" s="10">
        <v>0</v>
      </c>
      <c r="C38" s="10">
        <v>0</v>
      </c>
      <c r="D38" s="10">
        <v>0</v>
      </c>
      <c r="E38" s="10">
        <v>0</v>
      </c>
      <c r="F38" s="11">
        <v>1573195</v>
      </c>
    </row>
    <row r="39" spans="1:6" ht="12.75">
      <c r="A39" s="22" t="s">
        <v>49</v>
      </c>
      <c r="B39" s="10">
        <v>0</v>
      </c>
      <c r="C39" s="10">
        <v>0</v>
      </c>
      <c r="D39" s="10">
        <v>0</v>
      </c>
      <c r="E39" s="10">
        <v>0</v>
      </c>
      <c r="F39" s="11">
        <v>1573196</v>
      </c>
    </row>
    <row r="40" spans="1:6" ht="25.5">
      <c r="A40" s="22" t="s">
        <v>50</v>
      </c>
      <c r="B40" s="10">
        <v>0</v>
      </c>
      <c r="C40" s="10">
        <v>0</v>
      </c>
      <c r="D40" s="10">
        <v>0</v>
      </c>
      <c r="E40" s="10">
        <v>0</v>
      </c>
      <c r="F40" s="11">
        <v>1573197</v>
      </c>
    </row>
    <row r="41" spans="1:6" ht="12.75">
      <c r="A41" s="22" t="s">
        <v>51</v>
      </c>
      <c r="B41" s="10">
        <v>0</v>
      </c>
      <c r="C41" s="10">
        <v>0</v>
      </c>
      <c r="D41" s="10">
        <v>0</v>
      </c>
      <c r="E41" s="10">
        <v>0</v>
      </c>
      <c r="F41" s="11">
        <v>1573198</v>
      </c>
    </row>
    <row r="42" spans="1:6" ht="25.5">
      <c r="A42" s="21" t="s">
        <v>52</v>
      </c>
      <c r="B42" s="12">
        <f>B43+B44</f>
        <v>0</v>
      </c>
      <c r="C42" s="12">
        <f>C43+C44</f>
        <v>0</v>
      </c>
      <c r="D42" s="12">
        <f>D43+D44</f>
        <v>0</v>
      </c>
      <c r="E42" s="12">
        <f>E43+E44</f>
        <v>0</v>
      </c>
      <c r="F42" s="11">
        <v>1573199</v>
      </c>
    </row>
    <row r="43" spans="1:6" ht="12.75">
      <c r="A43" s="22" t="s">
        <v>53</v>
      </c>
      <c r="B43" s="10">
        <v>0</v>
      </c>
      <c r="C43" s="10">
        <v>0</v>
      </c>
      <c r="D43" s="10">
        <v>0</v>
      </c>
      <c r="E43" s="10">
        <v>0</v>
      </c>
      <c r="F43" s="11">
        <v>1573200</v>
      </c>
    </row>
    <row r="44" spans="1:6" ht="12.75">
      <c r="A44" s="22" t="s">
        <v>54</v>
      </c>
      <c r="B44" s="10">
        <v>0</v>
      </c>
      <c r="C44" s="10">
        <v>0</v>
      </c>
      <c r="D44" s="10">
        <v>0</v>
      </c>
      <c r="E44" s="10">
        <v>0</v>
      </c>
      <c r="F44" s="11">
        <v>1573201</v>
      </c>
    </row>
    <row r="45" spans="1:6" ht="12.75">
      <c r="A45" s="19" t="s">
        <v>55</v>
      </c>
      <c r="B45" s="12">
        <f>B46+B55+B67+B71</f>
        <v>12268.34</v>
      </c>
      <c r="C45" s="12">
        <f>C46+C55+C67+C71</f>
        <v>13000</v>
      </c>
      <c r="D45" s="12">
        <f>D46+D55+D67+D71</f>
        <v>13000</v>
      </c>
      <c r="E45" s="12">
        <f>E46+E55+E67+E71</f>
        <v>25268.34</v>
      </c>
      <c r="F45" s="11">
        <v>1572880</v>
      </c>
    </row>
    <row r="46" spans="1:6" ht="25.5">
      <c r="A46" s="21" t="s">
        <v>56</v>
      </c>
      <c r="B46" s="12">
        <f>B47+B48+B49+B50+B51+B52+B53+B54</f>
        <v>482.18</v>
      </c>
      <c r="C46" s="12">
        <f>C47+C48+C49+C50+C51+C52+C53+C54</f>
        <v>8000</v>
      </c>
      <c r="D46" s="12">
        <f>D47+D48+D49+D50+D51+D52+D53+D54</f>
        <v>8000</v>
      </c>
      <c r="E46" s="12">
        <f>E47+E48+E49+E50+E51+E52+E53+E54</f>
        <v>8482.18</v>
      </c>
      <c r="F46" s="11">
        <v>1572902</v>
      </c>
    </row>
    <row r="47" spans="1:6" ht="12.75">
      <c r="A47" s="22" t="s">
        <v>57</v>
      </c>
      <c r="B47" s="10">
        <v>0</v>
      </c>
      <c r="C47" s="10">
        <v>0</v>
      </c>
      <c r="D47" s="10">
        <v>0</v>
      </c>
      <c r="E47" s="10">
        <v>0</v>
      </c>
      <c r="F47" s="11">
        <v>1572978</v>
      </c>
    </row>
    <row r="48" spans="1:6" ht="12.75">
      <c r="A48" s="22" t="s">
        <v>58</v>
      </c>
      <c r="B48" s="10">
        <v>0</v>
      </c>
      <c r="C48" s="10">
        <v>0</v>
      </c>
      <c r="D48" s="10">
        <v>0</v>
      </c>
      <c r="E48" s="10">
        <v>0</v>
      </c>
      <c r="F48" s="11">
        <v>1572979</v>
      </c>
    </row>
    <row r="49" spans="1:6" ht="12.75">
      <c r="A49" s="22" t="s">
        <v>59</v>
      </c>
      <c r="B49" s="10">
        <v>0</v>
      </c>
      <c r="C49" s="10">
        <v>0</v>
      </c>
      <c r="D49" s="10">
        <v>0</v>
      </c>
      <c r="E49" s="10">
        <v>0</v>
      </c>
      <c r="F49" s="11">
        <v>1572980</v>
      </c>
    </row>
    <row r="50" spans="1:6" ht="12.75">
      <c r="A50" s="22" t="s">
        <v>60</v>
      </c>
      <c r="B50" s="10">
        <v>0</v>
      </c>
      <c r="C50" s="10">
        <v>7000</v>
      </c>
      <c r="D50" s="10">
        <v>7000</v>
      </c>
      <c r="E50" s="10">
        <v>7000</v>
      </c>
      <c r="F50" s="11">
        <v>1572981</v>
      </c>
    </row>
    <row r="51" spans="1:6" ht="12.75">
      <c r="A51" s="22" t="s">
        <v>61</v>
      </c>
      <c r="B51" s="10">
        <v>0</v>
      </c>
      <c r="C51" s="10">
        <v>0</v>
      </c>
      <c r="D51" s="10">
        <v>0</v>
      </c>
      <c r="E51" s="10">
        <v>0</v>
      </c>
      <c r="F51" s="11">
        <v>1572982</v>
      </c>
    </row>
    <row r="52" spans="1:6" ht="12.75">
      <c r="A52" s="22" t="s">
        <v>62</v>
      </c>
      <c r="B52" s="10">
        <v>0</v>
      </c>
      <c r="C52" s="10">
        <v>0</v>
      </c>
      <c r="D52" s="10">
        <v>0</v>
      </c>
      <c r="E52" s="10">
        <v>0</v>
      </c>
      <c r="F52" s="11">
        <v>1573202</v>
      </c>
    </row>
    <row r="53" spans="1:6" ht="12.75">
      <c r="A53" s="22" t="s">
        <v>63</v>
      </c>
      <c r="B53" s="10">
        <v>0</v>
      </c>
      <c r="C53" s="10">
        <v>0</v>
      </c>
      <c r="D53" s="10">
        <v>0</v>
      </c>
      <c r="E53" s="10">
        <v>0</v>
      </c>
      <c r="F53" s="11">
        <v>1573203</v>
      </c>
    </row>
    <row r="54" spans="1:6" ht="12.75">
      <c r="A54" s="22" t="s">
        <v>64</v>
      </c>
      <c r="B54" s="10">
        <v>482.18</v>
      </c>
      <c r="C54" s="10">
        <v>1000</v>
      </c>
      <c r="D54" s="10">
        <v>1000</v>
      </c>
      <c r="E54" s="10">
        <v>1482.18</v>
      </c>
      <c r="F54" s="11">
        <v>1572983</v>
      </c>
    </row>
    <row r="55" spans="1:6" ht="12.75">
      <c r="A55" s="21" t="s">
        <v>65</v>
      </c>
      <c r="B55" s="12">
        <f>B56+B57+B58+B59+B60+B61+B62+B63+B64+B65+B66</f>
        <v>0</v>
      </c>
      <c r="C55" s="12">
        <f>C56+C57+C58+C59+C60+C61+C62+C63+C64+C65+C66</f>
        <v>0</v>
      </c>
      <c r="D55" s="12">
        <f>D56+D57+D58+D59+D60+D61+D62+D63+D64+D65+D66</f>
        <v>0</v>
      </c>
      <c r="E55" s="12">
        <f>E56+E57+E58+E59+E60+E61+E62+E63+E64+E65+E66</f>
        <v>0</v>
      </c>
      <c r="F55" s="11">
        <v>1572903</v>
      </c>
    </row>
    <row r="56" spans="1:6" ht="12.75">
      <c r="A56" s="22" t="s">
        <v>66</v>
      </c>
      <c r="B56" s="10">
        <v>0</v>
      </c>
      <c r="C56" s="10">
        <v>0</v>
      </c>
      <c r="D56" s="10">
        <v>0</v>
      </c>
      <c r="E56" s="10">
        <v>0</v>
      </c>
      <c r="F56" s="11">
        <v>1572984</v>
      </c>
    </row>
    <row r="57" spans="1:6" ht="12.75">
      <c r="A57" s="22" t="s">
        <v>67</v>
      </c>
      <c r="B57" s="10">
        <v>0</v>
      </c>
      <c r="C57" s="10">
        <v>0</v>
      </c>
      <c r="D57" s="10">
        <v>0</v>
      </c>
      <c r="E57" s="10">
        <v>0</v>
      </c>
      <c r="F57" s="11">
        <v>1572985</v>
      </c>
    </row>
    <row r="58" spans="1:6" ht="12.75">
      <c r="A58" s="22" t="s">
        <v>68</v>
      </c>
      <c r="B58" s="10">
        <v>0</v>
      </c>
      <c r="C58" s="10">
        <v>0</v>
      </c>
      <c r="D58" s="10">
        <v>0</v>
      </c>
      <c r="E58" s="10">
        <v>0</v>
      </c>
      <c r="F58" s="11">
        <v>1572986</v>
      </c>
    </row>
    <row r="59" spans="1:6" ht="12.75">
      <c r="A59" s="22" t="s">
        <v>69</v>
      </c>
      <c r="B59" s="10">
        <v>0</v>
      </c>
      <c r="C59" s="10">
        <v>0</v>
      </c>
      <c r="D59" s="10">
        <v>0</v>
      </c>
      <c r="E59" s="10">
        <v>0</v>
      </c>
      <c r="F59" s="11">
        <v>1572987</v>
      </c>
    </row>
    <row r="60" spans="1:6" ht="12.75">
      <c r="A60" s="22" t="s">
        <v>70</v>
      </c>
      <c r="B60" s="10">
        <v>0</v>
      </c>
      <c r="C60" s="10">
        <v>0</v>
      </c>
      <c r="D60" s="10">
        <v>0</v>
      </c>
      <c r="E60" s="10">
        <v>0</v>
      </c>
      <c r="F60" s="11">
        <v>1573204</v>
      </c>
    </row>
    <row r="61" spans="1:6" ht="25.5">
      <c r="A61" s="22" t="s">
        <v>71</v>
      </c>
      <c r="B61" s="10">
        <v>0</v>
      </c>
      <c r="C61" s="10">
        <v>0</v>
      </c>
      <c r="D61" s="10">
        <v>0</v>
      </c>
      <c r="E61" s="10">
        <v>0</v>
      </c>
      <c r="F61" s="11">
        <v>1572988</v>
      </c>
    </row>
    <row r="62" spans="1:6" ht="12.75">
      <c r="A62" s="22" t="s">
        <v>72</v>
      </c>
      <c r="B62" s="10">
        <v>0</v>
      </c>
      <c r="C62" s="10">
        <v>0</v>
      </c>
      <c r="D62" s="10">
        <v>0</v>
      </c>
      <c r="E62" s="10">
        <v>0</v>
      </c>
      <c r="F62" s="11">
        <v>1572989</v>
      </c>
    </row>
    <row r="63" spans="1:6" ht="12.75">
      <c r="A63" s="22" t="s">
        <v>73</v>
      </c>
      <c r="B63" s="10">
        <v>0</v>
      </c>
      <c r="C63" s="10">
        <v>0</v>
      </c>
      <c r="D63" s="10">
        <v>0</v>
      </c>
      <c r="E63" s="10">
        <v>0</v>
      </c>
      <c r="F63" s="11">
        <v>1572990</v>
      </c>
    </row>
    <row r="64" spans="1:6" ht="12.75">
      <c r="A64" s="22" t="s">
        <v>74</v>
      </c>
      <c r="B64" s="10">
        <v>0</v>
      </c>
      <c r="C64" s="10">
        <v>0</v>
      </c>
      <c r="D64" s="10">
        <v>0</v>
      </c>
      <c r="E64" s="10">
        <v>0</v>
      </c>
      <c r="F64" s="11">
        <v>1572991</v>
      </c>
    </row>
    <row r="65" spans="1:6" ht="12.75">
      <c r="A65" s="22" t="s">
        <v>75</v>
      </c>
      <c r="B65" s="10">
        <v>0</v>
      </c>
      <c r="C65" s="10">
        <v>0</v>
      </c>
      <c r="D65" s="10">
        <v>0</v>
      </c>
      <c r="E65" s="10">
        <v>0</v>
      </c>
      <c r="F65" s="11">
        <v>1573205</v>
      </c>
    </row>
    <row r="66" spans="1:6" ht="12.75">
      <c r="A66" s="22" t="s">
        <v>76</v>
      </c>
      <c r="B66" s="10">
        <v>0</v>
      </c>
      <c r="C66" s="10">
        <v>0</v>
      </c>
      <c r="D66" s="10">
        <v>0</v>
      </c>
      <c r="E66" s="10">
        <v>0</v>
      </c>
      <c r="F66" s="11">
        <v>1572992</v>
      </c>
    </row>
    <row r="67" spans="1:6" ht="12.75">
      <c r="A67" s="21" t="s">
        <v>77</v>
      </c>
      <c r="B67" s="12">
        <f>B68+B69+B70</f>
        <v>11786.16</v>
      </c>
      <c r="C67" s="12">
        <f>C68+C69+C70</f>
        <v>0</v>
      </c>
      <c r="D67" s="12">
        <f>D68+D69+D70</f>
        <v>0</v>
      </c>
      <c r="E67" s="12">
        <f>E68+E69+E70</f>
        <v>11786.16</v>
      </c>
      <c r="F67" s="11">
        <v>1572904</v>
      </c>
    </row>
    <row r="68" spans="1:6" ht="12.75">
      <c r="A68" s="22" t="s">
        <v>78</v>
      </c>
      <c r="B68" s="10">
        <v>0</v>
      </c>
      <c r="C68" s="10">
        <v>0</v>
      </c>
      <c r="D68" s="10">
        <v>0</v>
      </c>
      <c r="E68" s="10">
        <v>0</v>
      </c>
      <c r="F68" s="11">
        <v>1572993</v>
      </c>
    </row>
    <row r="69" spans="1:6" ht="12.75">
      <c r="A69" s="22" t="s">
        <v>79</v>
      </c>
      <c r="B69" s="10">
        <v>11786.16</v>
      </c>
      <c r="C69" s="10">
        <v>0</v>
      </c>
      <c r="D69" s="10">
        <v>0</v>
      </c>
      <c r="E69" s="10">
        <v>11786.16</v>
      </c>
      <c r="F69" s="11">
        <v>1572994</v>
      </c>
    </row>
    <row r="70" spans="1:6" ht="12.75">
      <c r="A70" s="22" t="s">
        <v>80</v>
      </c>
      <c r="B70" s="10">
        <v>0</v>
      </c>
      <c r="C70" s="10">
        <v>0</v>
      </c>
      <c r="D70" s="10">
        <v>0</v>
      </c>
      <c r="E70" s="10">
        <v>0</v>
      </c>
      <c r="F70" s="11">
        <v>1572995</v>
      </c>
    </row>
    <row r="71" spans="1:6" ht="12.75">
      <c r="A71" s="21" t="s">
        <v>81</v>
      </c>
      <c r="B71" s="12">
        <f>B72</f>
        <v>0</v>
      </c>
      <c r="C71" s="12">
        <f>C72</f>
        <v>5000</v>
      </c>
      <c r="D71" s="12">
        <f>D72</f>
        <v>5000</v>
      </c>
      <c r="E71" s="12">
        <f>E72</f>
        <v>5000</v>
      </c>
      <c r="F71" s="11">
        <v>1572905</v>
      </c>
    </row>
    <row r="72" spans="1:6" ht="12.75">
      <c r="A72" s="22" t="s">
        <v>82</v>
      </c>
      <c r="B72" s="10">
        <v>0</v>
      </c>
      <c r="C72" s="10">
        <v>5000</v>
      </c>
      <c r="D72" s="10">
        <v>5000</v>
      </c>
      <c r="E72" s="10">
        <v>5000</v>
      </c>
      <c r="F72" s="11">
        <v>1572996</v>
      </c>
    </row>
    <row r="73" spans="1:6" ht="12.75">
      <c r="A73" s="17" t="s">
        <v>83</v>
      </c>
      <c r="B73" s="12">
        <f>B74+B88+B105</f>
        <v>0</v>
      </c>
      <c r="C73" s="12">
        <f>C74+C88+C105</f>
        <v>1277696</v>
      </c>
      <c r="D73" s="12">
        <f>D74+D88+D105</f>
        <v>952183.29</v>
      </c>
      <c r="E73" s="12">
        <f>E74+E88+E105</f>
        <v>952183.29</v>
      </c>
      <c r="F73" s="11">
        <v>1572874</v>
      </c>
    </row>
    <row r="74" spans="1:6" ht="25.5">
      <c r="A74" s="19" t="s">
        <v>84</v>
      </c>
      <c r="B74" s="12">
        <f>B75+B76+B77+B78+B82</f>
        <v>0</v>
      </c>
      <c r="C74" s="12">
        <f>C75+C76+C77+C78+C82</f>
        <v>0</v>
      </c>
      <c r="D74" s="12">
        <f>D75+D76+D77+D78+D82</f>
        <v>0</v>
      </c>
      <c r="E74" s="12">
        <f>E75+E76+E77+E78+E82</f>
        <v>0</v>
      </c>
      <c r="F74" s="11">
        <v>1572881</v>
      </c>
    </row>
    <row r="75" spans="1:6" ht="12.75">
      <c r="A75" s="20" t="s">
        <v>85</v>
      </c>
      <c r="B75" s="10">
        <v>0</v>
      </c>
      <c r="C75" s="10">
        <v>0</v>
      </c>
      <c r="D75" s="10">
        <v>0</v>
      </c>
      <c r="E75" s="10">
        <v>0</v>
      </c>
      <c r="F75" s="11">
        <v>1572906</v>
      </c>
    </row>
    <row r="76" spans="1:6" ht="12.75">
      <c r="A76" s="20" t="s">
        <v>86</v>
      </c>
      <c r="B76" s="10">
        <v>0</v>
      </c>
      <c r="C76" s="10">
        <v>0</v>
      </c>
      <c r="D76" s="10">
        <v>0</v>
      </c>
      <c r="E76" s="10">
        <v>0</v>
      </c>
      <c r="F76" s="11">
        <v>1572907</v>
      </c>
    </row>
    <row r="77" spans="1:6" ht="12.75">
      <c r="A77" s="20" t="s">
        <v>87</v>
      </c>
      <c r="B77" s="10">
        <v>0</v>
      </c>
      <c r="C77" s="10">
        <v>0</v>
      </c>
      <c r="D77" s="10">
        <v>0</v>
      </c>
      <c r="E77" s="10">
        <v>0</v>
      </c>
      <c r="F77" s="11">
        <v>1572908</v>
      </c>
    </row>
    <row r="78" spans="1:6" ht="12.75">
      <c r="A78" s="21" t="s">
        <v>88</v>
      </c>
      <c r="B78" s="12">
        <f>B79+B80+B81</f>
        <v>0</v>
      </c>
      <c r="C78" s="12">
        <f>C79+C80+C81</f>
        <v>0</v>
      </c>
      <c r="D78" s="12">
        <f>D79+D80+D81</f>
        <v>0</v>
      </c>
      <c r="E78" s="12">
        <f>E79+E80+E81</f>
        <v>0</v>
      </c>
      <c r="F78" s="11">
        <v>1572909</v>
      </c>
    </row>
    <row r="79" spans="1:6" ht="12.75">
      <c r="A79" s="22" t="s">
        <v>89</v>
      </c>
      <c r="B79" s="10">
        <v>0</v>
      </c>
      <c r="C79" s="10">
        <v>0</v>
      </c>
      <c r="D79" s="10">
        <v>0</v>
      </c>
      <c r="E79" s="10">
        <v>0</v>
      </c>
      <c r="F79" s="11">
        <v>1572997</v>
      </c>
    </row>
    <row r="80" spans="1:6" ht="12.75">
      <c r="A80" s="22" t="s">
        <v>90</v>
      </c>
      <c r="B80" s="10">
        <v>0</v>
      </c>
      <c r="C80" s="10">
        <v>0</v>
      </c>
      <c r="D80" s="10">
        <v>0</v>
      </c>
      <c r="E80" s="10">
        <v>0</v>
      </c>
      <c r="F80" s="11">
        <v>1572998</v>
      </c>
    </row>
    <row r="81" spans="1:6" ht="12.75">
      <c r="A81" s="22" t="s">
        <v>91</v>
      </c>
      <c r="B81" s="10">
        <v>0</v>
      </c>
      <c r="C81" s="10">
        <v>0</v>
      </c>
      <c r="D81" s="10">
        <v>0</v>
      </c>
      <c r="E81" s="10">
        <v>0</v>
      </c>
      <c r="F81" s="11">
        <v>1573206</v>
      </c>
    </row>
    <row r="82" spans="1:6" ht="12.75">
      <c r="A82" s="21" t="s">
        <v>92</v>
      </c>
      <c r="B82" s="12">
        <f>B83+B84+B85+B86+B87</f>
        <v>0</v>
      </c>
      <c r="C82" s="12">
        <f>C83+C84+C85+C86+C87</f>
        <v>0</v>
      </c>
      <c r="D82" s="12">
        <f>D83+D84+D85+D86+D87</f>
        <v>0</v>
      </c>
      <c r="E82" s="12">
        <f>E83+E84+E85+E86+E87</f>
        <v>0</v>
      </c>
      <c r="F82" s="11">
        <v>1572910</v>
      </c>
    </row>
    <row r="83" spans="1:6" ht="12.75">
      <c r="A83" s="22" t="s">
        <v>93</v>
      </c>
      <c r="B83" s="10">
        <v>0</v>
      </c>
      <c r="C83" s="10">
        <v>0</v>
      </c>
      <c r="D83" s="10">
        <v>0</v>
      </c>
      <c r="E83" s="10">
        <v>0</v>
      </c>
      <c r="F83" s="11">
        <v>1572999</v>
      </c>
    </row>
    <row r="84" spans="1:6" ht="12.75">
      <c r="A84" s="22" t="s">
        <v>94</v>
      </c>
      <c r="B84" s="10">
        <v>0</v>
      </c>
      <c r="C84" s="10">
        <v>0</v>
      </c>
      <c r="D84" s="10">
        <v>0</v>
      </c>
      <c r="E84" s="10">
        <v>0</v>
      </c>
      <c r="F84" s="11">
        <v>1573000</v>
      </c>
    </row>
    <row r="85" spans="1:6" ht="12.75">
      <c r="A85" s="22" t="s">
        <v>95</v>
      </c>
      <c r="B85" s="10">
        <v>0</v>
      </c>
      <c r="C85" s="10">
        <v>0</v>
      </c>
      <c r="D85" s="10">
        <v>0</v>
      </c>
      <c r="E85" s="10">
        <v>0</v>
      </c>
      <c r="F85" s="11">
        <v>1573001</v>
      </c>
    </row>
    <row r="86" spans="1:6" ht="12.75">
      <c r="A86" s="22" t="s">
        <v>96</v>
      </c>
      <c r="B86" s="10">
        <v>0</v>
      </c>
      <c r="C86" s="10">
        <v>0</v>
      </c>
      <c r="D86" s="10">
        <v>0</v>
      </c>
      <c r="E86" s="10">
        <v>0</v>
      </c>
      <c r="F86" s="11">
        <v>1573002</v>
      </c>
    </row>
    <row r="87" spans="1:6" ht="12.75">
      <c r="A87" s="22" t="s">
        <v>97</v>
      </c>
      <c r="B87" s="10">
        <v>0</v>
      </c>
      <c r="C87" s="10">
        <v>0</v>
      </c>
      <c r="D87" s="10">
        <v>0</v>
      </c>
      <c r="E87" s="10">
        <v>0</v>
      </c>
      <c r="F87" s="11">
        <v>1573003</v>
      </c>
    </row>
    <row r="88" spans="1:6" ht="12.75">
      <c r="A88" s="19" t="s">
        <v>98</v>
      </c>
      <c r="B88" s="12">
        <f>B89+B94+B95+B96+B97+B98+B99+B100+B103+B104</f>
        <v>0</v>
      </c>
      <c r="C88" s="12">
        <f>C89+C94+C95+C96+C97+C98+C99+C100+C103+C104</f>
        <v>1277696</v>
      </c>
      <c r="D88" s="12">
        <f>D89+D94+D95+D96+D97+D98+D99+D100+D103+D104</f>
        <v>952183.29</v>
      </c>
      <c r="E88" s="12">
        <f>E89+E94+E95+E96+E97+E98+E99+E100+E103+E104</f>
        <v>952183.29</v>
      </c>
      <c r="F88" s="11">
        <v>1572882</v>
      </c>
    </row>
    <row r="89" spans="1:6" ht="12.75">
      <c r="A89" s="21" t="s">
        <v>99</v>
      </c>
      <c r="B89" s="12">
        <f>B90+B91+B92+B93</f>
        <v>0</v>
      </c>
      <c r="C89" s="12">
        <f>C90+C91+C92+C93</f>
        <v>109600</v>
      </c>
      <c r="D89" s="12">
        <f>D90+D91+D92+D93</f>
        <v>0</v>
      </c>
      <c r="E89" s="12">
        <f>E90+E91+E92+E93</f>
        <v>0</v>
      </c>
      <c r="F89" s="11">
        <v>1572911</v>
      </c>
    </row>
    <row r="90" spans="1:6" ht="12.75">
      <c r="A90" s="22" t="s">
        <v>100</v>
      </c>
      <c r="B90" s="10">
        <v>0</v>
      </c>
      <c r="C90" s="10">
        <v>109600</v>
      </c>
      <c r="D90" s="10">
        <v>0</v>
      </c>
      <c r="E90" s="10">
        <v>0</v>
      </c>
      <c r="F90" s="11">
        <v>1573004</v>
      </c>
    </row>
    <row r="91" spans="1:6" ht="25.5">
      <c r="A91" s="22" t="s">
        <v>101</v>
      </c>
      <c r="B91" s="10">
        <v>0</v>
      </c>
      <c r="C91" s="10">
        <v>0</v>
      </c>
      <c r="D91" s="10">
        <v>0</v>
      </c>
      <c r="E91" s="10">
        <v>0</v>
      </c>
      <c r="F91" s="11">
        <v>1573005</v>
      </c>
    </row>
    <row r="92" spans="1:6" ht="25.5">
      <c r="A92" s="22" t="s">
        <v>102</v>
      </c>
      <c r="B92" s="10">
        <v>0</v>
      </c>
      <c r="C92" s="10">
        <v>0</v>
      </c>
      <c r="D92" s="10">
        <v>0</v>
      </c>
      <c r="E92" s="10">
        <v>0</v>
      </c>
      <c r="F92" s="11">
        <v>1573207</v>
      </c>
    </row>
    <row r="93" spans="1:6" ht="25.5">
      <c r="A93" s="22" t="s">
        <v>103</v>
      </c>
      <c r="B93" s="10">
        <v>0</v>
      </c>
      <c r="C93" s="10">
        <v>0</v>
      </c>
      <c r="D93" s="10">
        <v>0</v>
      </c>
      <c r="E93" s="10">
        <v>0</v>
      </c>
      <c r="F93" s="11">
        <v>1573006</v>
      </c>
    </row>
    <row r="94" spans="1:6" ht="12.75">
      <c r="A94" s="20" t="s">
        <v>104</v>
      </c>
      <c r="B94" s="10">
        <v>0</v>
      </c>
      <c r="C94" s="10">
        <v>0</v>
      </c>
      <c r="D94" s="10">
        <v>0</v>
      </c>
      <c r="E94" s="10">
        <v>0</v>
      </c>
      <c r="F94" s="11">
        <v>1572912</v>
      </c>
    </row>
    <row r="95" spans="1:6" ht="12.75">
      <c r="A95" s="20" t="s">
        <v>105</v>
      </c>
      <c r="B95" s="10">
        <v>0</v>
      </c>
      <c r="C95" s="10">
        <v>0</v>
      </c>
      <c r="D95" s="10">
        <v>0</v>
      </c>
      <c r="E95" s="10">
        <v>0</v>
      </c>
      <c r="F95" s="11">
        <v>1572913</v>
      </c>
    </row>
    <row r="96" spans="1:6" ht="12.75">
      <c r="A96" s="20" t="s">
        <v>106</v>
      </c>
      <c r="B96" s="10">
        <v>0</v>
      </c>
      <c r="C96" s="10">
        <v>0</v>
      </c>
      <c r="D96" s="10">
        <v>0</v>
      </c>
      <c r="E96" s="10">
        <v>0</v>
      </c>
      <c r="F96" s="11">
        <v>1572914</v>
      </c>
    </row>
    <row r="97" spans="1:6" ht="12.75">
      <c r="A97" s="20" t="s">
        <v>107</v>
      </c>
      <c r="B97" s="10">
        <v>0</v>
      </c>
      <c r="C97" s="10">
        <v>0</v>
      </c>
      <c r="D97" s="10">
        <v>0</v>
      </c>
      <c r="E97" s="10">
        <v>0</v>
      </c>
      <c r="F97" s="11">
        <v>1573208</v>
      </c>
    </row>
    <row r="98" spans="1:6" ht="25.5">
      <c r="A98" s="20" t="s">
        <v>108</v>
      </c>
      <c r="B98" s="10">
        <v>0</v>
      </c>
      <c r="C98" s="10">
        <v>0</v>
      </c>
      <c r="D98" s="10">
        <v>0</v>
      </c>
      <c r="E98" s="10">
        <v>0</v>
      </c>
      <c r="F98" s="11">
        <v>1572915</v>
      </c>
    </row>
    <row r="99" spans="1:6" ht="25.5">
      <c r="A99" s="20" t="s">
        <v>109</v>
      </c>
      <c r="B99" s="10">
        <v>0</v>
      </c>
      <c r="C99" s="10">
        <v>0</v>
      </c>
      <c r="D99" s="10">
        <v>0</v>
      </c>
      <c r="E99" s="10">
        <v>0</v>
      </c>
      <c r="F99" s="11">
        <v>1572916</v>
      </c>
    </row>
    <row r="100" spans="1:6" ht="25.5">
      <c r="A100" s="21" t="s">
        <v>110</v>
      </c>
      <c r="B100" s="12">
        <f>B101+B102</f>
        <v>0</v>
      </c>
      <c r="C100" s="12">
        <f>C101+C102</f>
        <v>1168096</v>
      </c>
      <c r="D100" s="12">
        <f>D101+D102</f>
        <v>952183.29</v>
      </c>
      <c r="E100" s="12">
        <f>E101+E102</f>
        <v>952183.29</v>
      </c>
      <c r="F100" s="11">
        <v>1572917</v>
      </c>
    </row>
    <row r="101" spans="1:6" ht="12.75">
      <c r="A101" s="22" t="s">
        <v>111</v>
      </c>
      <c r="B101" s="10">
        <v>0</v>
      </c>
      <c r="C101" s="10">
        <v>1168096</v>
      </c>
      <c r="D101" s="10">
        <v>952183.29</v>
      </c>
      <c r="E101" s="10">
        <v>952183.29</v>
      </c>
      <c r="F101" s="11">
        <v>1573007</v>
      </c>
    </row>
    <row r="102" spans="1:6" ht="12.75">
      <c r="A102" s="22" t="s">
        <v>112</v>
      </c>
      <c r="B102" s="10">
        <v>0</v>
      </c>
      <c r="C102" s="10">
        <v>0</v>
      </c>
      <c r="D102" s="10">
        <v>0</v>
      </c>
      <c r="E102" s="10">
        <v>0</v>
      </c>
      <c r="F102" s="11">
        <v>1573008</v>
      </c>
    </row>
    <row r="103" spans="1:6" ht="12.75">
      <c r="A103" s="20" t="s">
        <v>113</v>
      </c>
      <c r="B103" s="10">
        <v>0</v>
      </c>
      <c r="C103" s="10">
        <v>0</v>
      </c>
      <c r="D103" s="10">
        <v>0</v>
      </c>
      <c r="E103" s="10">
        <v>0</v>
      </c>
      <c r="F103" s="11">
        <v>1573209</v>
      </c>
    </row>
    <row r="104" spans="1:6" ht="12.75">
      <c r="A104" s="20" t="s">
        <v>114</v>
      </c>
      <c r="B104" s="10">
        <v>0</v>
      </c>
      <c r="C104" s="10">
        <v>0</v>
      </c>
      <c r="D104" s="10">
        <v>0</v>
      </c>
      <c r="E104" s="10">
        <v>0</v>
      </c>
      <c r="F104" s="11">
        <v>1573210</v>
      </c>
    </row>
    <row r="105" spans="1:6" ht="12.75">
      <c r="A105" s="19" t="s">
        <v>115</v>
      </c>
      <c r="B105" s="12">
        <f>B106+B109+B110+B111</f>
        <v>0</v>
      </c>
      <c r="C105" s="12">
        <f>C106+C109+C110+C111</f>
        <v>0</v>
      </c>
      <c r="D105" s="12">
        <f>D106+D109+D110+D111</f>
        <v>0</v>
      </c>
      <c r="E105" s="12">
        <f>E106+E109+E110+E111</f>
        <v>0</v>
      </c>
      <c r="F105" s="11">
        <v>1572883</v>
      </c>
    </row>
    <row r="106" spans="1:6" ht="12.75">
      <c r="A106" s="21" t="s">
        <v>115</v>
      </c>
      <c r="B106" s="12">
        <f>B107+B108</f>
        <v>0</v>
      </c>
      <c r="C106" s="12">
        <f>C107+C108</f>
        <v>0</v>
      </c>
      <c r="D106" s="12">
        <f>D107+D108</f>
        <v>0</v>
      </c>
      <c r="E106" s="12">
        <f>E107+E108</f>
        <v>0</v>
      </c>
      <c r="F106" s="11">
        <v>1572918</v>
      </c>
    </row>
    <row r="107" spans="1:6" ht="12.75">
      <c r="A107" s="22" t="s">
        <v>116</v>
      </c>
      <c r="B107" s="10">
        <v>0</v>
      </c>
      <c r="C107" s="10">
        <v>0</v>
      </c>
      <c r="D107" s="10">
        <v>0</v>
      </c>
      <c r="E107" s="10">
        <v>0</v>
      </c>
      <c r="F107" s="11">
        <v>1573009</v>
      </c>
    </row>
    <row r="108" spans="1:6" ht="12.75">
      <c r="A108" s="22" t="s">
        <v>117</v>
      </c>
      <c r="B108" s="10">
        <v>0</v>
      </c>
      <c r="C108" s="10">
        <v>0</v>
      </c>
      <c r="D108" s="10">
        <v>0</v>
      </c>
      <c r="E108" s="10">
        <v>0</v>
      </c>
      <c r="F108" s="11">
        <v>1573211</v>
      </c>
    </row>
    <row r="109" spans="1:6" ht="12.75">
      <c r="A109" s="20" t="s">
        <v>118</v>
      </c>
      <c r="B109" s="10">
        <v>0</v>
      </c>
      <c r="C109" s="10">
        <v>0</v>
      </c>
      <c r="D109" s="10">
        <v>0</v>
      </c>
      <c r="E109" s="10">
        <v>0</v>
      </c>
      <c r="F109" s="11">
        <v>1572919</v>
      </c>
    </row>
    <row r="110" spans="1:6" ht="12.75">
      <c r="A110" s="20" t="s">
        <v>119</v>
      </c>
      <c r="B110" s="10">
        <v>0</v>
      </c>
      <c r="C110" s="10">
        <v>0</v>
      </c>
      <c r="D110" s="10">
        <v>0</v>
      </c>
      <c r="E110" s="10">
        <v>0</v>
      </c>
      <c r="F110" s="11">
        <v>1573212</v>
      </c>
    </row>
    <row r="111" spans="1:6" ht="12.75">
      <c r="A111" s="20" t="s">
        <v>120</v>
      </c>
      <c r="B111" s="10">
        <v>0</v>
      </c>
      <c r="C111" s="10">
        <v>0</v>
      </c>
      <c r="D111" s="10">
        <v>0</v>
      </c>
      <c r="E111" s="10">
        <v>0</v>
      </c>
      <c r="F111" s="11">
        <v>1573213</v>
      </c>
    </row>
    <row r="112" spans="1:6" ht="12.75">
      <c r="A112" s="17" t="s">
        <v>121</v>
      </c>
      <c r="B112" s="12">
        <f>B113</f>
        <v>0</v>
      </c>
      <c r="C112" s="12">
        <f>C113</f>
        <v>0</v>
      </c>
      <c r="D112" s="12">
        <f>D113</f>
        <v>0</v>
      </c>
      <c r="E112" s="12">
        <f>E113</f>
        <v>0</v>
      </c>
      <c r="F112" s="11">
        <v>1573214</v>
      </c>
    </row>
    <row r="113" spans="1:6" ht="12.75">
      <c r="A113" s="19" t="s">
        <v>122</v>
      </c>
      <c r="B113" s="12">
        <f>B114+B115</f>
        <v>0</v>
      </c>
      <c r="C113" s="12">
        <f>C114+C115</f>
        <v>0</v>
      </c>
      <c r="D113" s="12">
        <f>D114+D115</f>
        <v>0</v>
      </c>
      <c r="E113" s="12">
        <f>E114+E115</f>
        <v>0</v>
      </c>
      <c r="F113" s="11">
        <v>1573215</v>
      </c>
    </row>
    <row r="114" spans="1:6" ht="12.75">
      <c r="A114" s="20" t="s">
        <v>123</v>
      </c>
      <c r="B114" s="10">
        <v>0</v>
      </c>
      <c r="C114" s="10">
        <v>0</v>
      </c>
      <c r="D114" s="10">
        <v>0</v>
      </c>
      <c r="E114" s="10">
        <v>0</v>
      </c>
      <c r="F114" s="11">
        <v>1573216</v>
      </c>
    </row>
    <row r="115" spans="1:6" ht="12.75">
      <c r="A115" s="20" t="s">
        <v>124</v>
      </c>
      <c r="B115" s="10">
        <v>0</v>
      </c>
      <c r="C115" s="10">
        <v>0</v>
      </c>
      <c r="D115" s="10">
        <v>0</v>
      </c>
      <c r="E115" s="10">
        <v>0</v>
      </c>
      <c r="F115" s="11">
        <v>1573217</v>
      </c>
    </row>
    <row r="116" spans="1:6" ht="12.75">
      <c r="A116" s="17" t="s">
        <v>125</v>
      </c>
      <c r="B116" s="12">
        <f>B117</f>
        <v>83.87</v>
      </c>
      <c r="C116" s="12">
        <f>C117</f>
        <v>450000</v>
      </c>
      <c r="D116" s="12">
        <f>D117</f>
        <v>450000</v>
      </c>
      <c r="E116" s="12">
        <f>E117</f>
        <v>450083.87</v>
      </c>
      <c r="F116" s="11">
        <v>1572875</v>
      </c>
    </row>
    <row r="117" spans="1:6" ht="12.75">
      <c r="A117" s="19" t="s">
        <v>126</v>
      </c>
      <c r="B117" s="12">
        <f>B118+B119+B120+B121+B122+B123+B124+B125+B126+B127+B128+B129</f>
        <v>83.87</v>
      </c>
      <c r="C117" s="12">
        <f>C118+C119+C120+C121+C122+C123+C124+C125+C126+C127+C128+C129</f>
        <v>450000</v>
      </c>
      <c r="D117" s="12">
        <f>D118+D119+D120+D121+D122+D123+D124+D125+D126+D127+D128+D129</f>
        <v>450000</v>
      </c>
      <c r="E117" s="12">
        <f>E118+E119+E120+E121+E122+E123+E124+E125+E126+E127+E128+E129</f>
        <v>450083.87</v>
      </c>
      <c r="F117" s="11">
        <v>1572884</v>
      </c>
    </row>
    <row r="118" spans="1:6" ht="12.75">
      <c r="A118" s="20" t="s">
        <v>127</v>
      </c>
      <c r="B118" s="10">
        <v>0</v>
      </c>
      <c r="C118" s="10">
        <v>5000</v>
      </c>
      <c r="D118" s="10">
        <v>5000</v>
      </c>
      <c r="E118" s="10">
        <v>5000</v>
      </c>
      <c r="F118" s="11">
        <v>1572920</v>
      </c>
    </row>
    <row r="119" spans="1:6" ht="12.75">
      <c r="A119" s="20" t="s">
        <v>128</v>
      </c>
      <c r="B119" s="10">
        <v>0</v>
      </c>
      <c r="C119" s="10">
        <v>0</v>
      </c>
      <c r="D119" s="10">
        <v>0</v>
      </c>
      <c r="E119" s="10">
        <v>0</v>
      </c>
      <c r="F119" s="11">
        <v>1572921</v>
      </c>
    </row>
    <row r="120" spans="1:6" ht="12.75">
      <c r="A120" s="20" t="s">
        <v>129</v>
      </c>
      <c r="B120" s="10">
        <v>0</v>
      </c>
      <c r="C120" s="10">
        <v>0</v>
      </c>
      <c r="D120" s="10">
        <v>0</v>
      </c>
      <c r="E120" s="10">
        <v>0</v>
      </c>
      <c r="F120" s="11">
        <v>1572922</v>
      </c>
    </row>
    <row r="121" spans="1:6" ht="12.75">
      <c r="A121" s="20" t="s">
        <v>130</v>
      </c>
      <c r="B121" s="10">
        <v>0</v>
      </c>
      <c r="C121" s="10">
        <v>0</v>
      </c>
      <c r="D121" s="10">
        <v>0</v>
      </c>
      <c r="E121" s="10">
        <v>0</v>
      </c>
      <c r="F121" s="11">
        <v>1572923</v>
      </c>
    </row>
    <row r="122" spans="1:6" ht="12.75">
      <c r="A122" s="20" t="s">
        <v>131</v>
      </c>
      <c r="B122" s="10">
        <v>83.87</v>
      </c>
      <c r="C122" s="10">
        <v>400000</v>
      </c>
      <c r="D122" s="10">
        <v>400000</v>
      </c>
      <c r="E122" s="10">
        <v>400083.87</v>
      </c>
      <c r="F122" s="11">
        <v>1572924</v>
      </c>
    </row>
    <row r="123" spans="1:6" ht="12.75">
      <c r="A123" s="20" t="s">
        <v>132</v>
      </c>
      <c r="B123" s="10">
        <v>0</v>
      </c>
      <c r="C123" s="10">
        <v>0</v>
      </c>
      <c r="D123" s="10">
        <v>0</v>
      </c>
      <c r="E123" s="10">
        <v>0</v>
      </c>
      <c r="F123" s="11">
        <v>1572925</v>
      </c>
    </row>
    <row r="124" spans="1:6" ht="12.75">
      <c r="A124" s="20" t="s">
        <v>133</v>
      </c>
      <c r="B124" s="10">
        <v>0</v>
      </c>
      <c r="C124" s="10">
        <v>0</v>
      </c>
      <c r="D124" s="10">
        <v>0</v>
      </c>
      <c r="E124" s="10">
        <v>0</v>
      </c>
      <c r="F124" s="11">
        <v>1573218</v>
      </c>
    </row>
    <row r="125" spans="1:6" ht="12.75">
      <c r="A125" s="20" t="s">
        <v>134</v>
      </c>
      <c r="B125" s="10">
        <v>0</v>
      </c>
      <c r="C125" s="10">
        <v>0</v>
      </c>
      <c r="D125" s="10">
        <v>0</v>
      </c>
      <c r="E125" s="10">
        <v>0</v>
      </c>
      <c r="F125" s="11">
        <v>1572926</v>
      </c>
    </row>
    <row r="126" spans="1:6" ht="12.75">
      <c r="A126" s="20" t="s">
        <v>135</v>
      </c>
      <c r="B126" s="10">
        <v>0</v>
      </c>
      <c r="C126" s="10">
        <v>0</v>
      </c>
      <c r="D126" s="10">
        <v>0</v>
      </c>
      <c r="E126" s="10">
        <v>0</v>
      </c>
      <c r="F126" s="11">
        <v>1573219</v>
      </c>
    </row>
    <row r="127" spans="1:6" ht="12.75">
      <c r="A127" s="20" t="s">
        <v>136</v>
      </c>
      <c r="B127" s="10">
        <v>0</v>
      </c>
      <c r="C127" s="10">
        <v>45000</v>
      </c>
      <c r="D127" s="10">
        <v>45000</v>
      </c>
      <c r="E127" s="10">
        <v>45000</v>
      </c>
      <c r="F127" s="11">
        <v>1572927</v>
      </c>
    </row>
    <row r="128" spans="1:6" ht="12.75">
      <c r="A128" s="20" t="s">
        <v>137</v>
      </c>
      <c r="B128" s="10">
        <v>0</v>
      </c>
      <c r="C128" s="10">
        <v>0</v>
      </c>
      <c r="D128" s="10">
        <v>0</v>
      </c>
      <c r="E128" s="10">
        <v>0</v>
      </c>
      <c r="F128" s="11">
        <v>1572928</v>
      </c>
    </row>
    <row r="129" spans="1:6" ht="12.75">
      <c r="A129" s="20" t="s">
        <v>138</v>
      </c>
      <c r="B129" s="10">
        <v>0</v>
      </c>
      <c r="C129" s="10">
        <v>0</v>
      </c>
      <c r="D129" s="10">
        <v>0</v>
      </c>
      <c r="E129" s="10">
        <v>0</v>
      </c>
      <c r="F129" s="11">
        <v>1573220</v>
      </c>
    </row>
    <row r="130" spans="1:6" ht="12.75">
      <c r="A130" s="14" t="s">
        <v>139</v>
      </c>
      <c r="B130" s="10">
        <v>0</v>
      </c>
      <c r="C130" s="10">
        <v>1870491.92</v>
      </c>
      <c r="D130" s="10">
        <v>500309.71</v>
      </c>
      <c r="E130" s="10">
        <v>3324988.47</v>
      </c>
      <c r="F130" s="11">
        <v>1572868</v>
      </c>
    </row>
    <row r="131" spans="1:6" ht="12.75">
      <c r="A131" s="13" t="s">
        <v>140</v>
      </c>
      <c r="B131" s="12">
        <f>B132+B370</f>
        <v>2837030.97</v>
      </c>
      <c r="C131" s="12">
        <f>C132+C370</f>
        <v>6662090.8</v>
      </c>
      <c r="D131" s="12">
        <f>D132+D370</f>
        <v>4957493</v>
      </c>
      <c r="E131" s="12">
        <f>E132+E370</f>
        <v>7794523.97</v>
      </c>
      <c r="F131" s="11">
        <v>1572872</v>
      </c>
    </row>
    <row r="132" spans="1:6" ht="12.75">
      <c r="A132" s="15" t="s">
        <v>141</v>
      </c>
      <c r="B132" s="12">
        <f>B133+B297+B352+B356</f>
        <v>2837030.97</v>
      </c>
      <c r="C132" s="12">
        <f>C133+C297+C352+C356</f>
        <v>6662090.8</v>
      </c>
      <c r="D132" s="12">
        <f>D133+D297+D352+D356</f>
        <v>4957493</v>
      </c>
      <c r="E132" s="12">
        <f>E133+E297+E352+E356</f>
        <v>7794523.97</v>
      </c>
      <c r="F132" s="11">
        <v>1572870</v>
      </c>
    </row>
    <row r="133" spans="1:6" ht="12.75">
      <c r="A133" s="17" t="s">
        <v>142</v>
      </c>
      <c r="B133" s="12">
        <f>B134+B221+B272+B273+B279+B282</f>
        <v>1224571.4700000002</v>
      </c>
      <c r="C133" s="12">
        <f>C134+C221+C272+C273+C279+C282</f>
        <v>2048902.88</v>
      </c>
      <c r="D133" s="12">
        <f>D134+D221+D272+D273+D279+D282</f>
        <v>1814000</v>
      </c>
      <c r="E133" s="12">
        <f>E134+E221+E272+E273+E279+E282</f>
        <v>3038571.4699999997</v>
      </c>
      <c r="F133" s="11">
        <v>1572876</v>
      </c>
    </row>
    <row r="134" spans="1:6" ht="12.75">
      <c r="A134" s="19" t="s">
        <v>143</v>
      </c>
      <c r="B134" s="12">
        <f>B135+B141+B168+B219</f>
        <v>1123189.5700000003</v>
      </c>
      <c r="C134" s="12">
        <f>C135+C141+C168+C219</f>
        <v>1653902.88</v>
      </c>
      <c r="D134" s="12">
        <f>D135+D141+D168+D219</f>
        <v>1569000</v>
      </c>
      <c r="E134" s="12">
        <f>E135+E141+E168+E219</f>
        <v>2692189.57</v>
      </c>
      <c r="F134" s="11">
        <v>1572885</v>
      </c>
    </row>
    <row r="135" spans="1:6" ht="12.75">
      <c r="A135" s="21" t="s">
        <v>144</v>
      </c>
      <c r="B135" s="12">
        <f>B136+B137+B138+B139+B140</f>
        <v>0</v>
      </c>
      <c r="C135" s="12">
        <f>C136+C137+C138+C139+C140</f>
        <v>0</v>
      </c>
      <c r="D135" s="12">
        <f>D136+D137+D138+D139+D140</f>
        <v>22000</v>
      </c>
      <c r="E135" s="12">
        <f>E136+E137+E138+E139+E140</f>
        <v>22000</v>
      </c>
      <c r="F135" s="11">
        <v>1572929</v>
      </c>
    </row>
    <row r="136" spans="1:6" ht="12.75">
      <c r="A136" s="22" t="s">
        <v>145</v>
      </c>
      <c r="B136" s="10">
        <v>0</v>
      </c>
      <c r="C136" s="10">
        <v>0</v>
      </c>
      <c r="D136" s="10">
        <v>0</v>
      </c>
      <c r="E136" s="10">
        <v>0</v>
      </c>
      <c r="F136" s="11">
        <v>1573010</v>
      </c>
    </row>
    <row r="137" spans="1:6" ht="12.75">
      <c r="A137" s="22" t="s">
        <v>146</v>
      </c>
      <c r="B137" s="10">
        <v>0</v>
      </c>
      <c r="C137" s="10">
        <v>0</v>
      </c>
      <c r="D137" s="10">
        <v>0</v>
      </c>
      <c r="E137" s="10">
        <v>0</v>
      </c>
      <c r="F137" s="11">
        <v>1573011</v>
      </c>
    </row>
    <row r="138" spans="1:6" ht="25.5">
      <c r="A138" s="22" t="s">
        <v>147</v>
      </c>
      <c r="B138" s="10">
        <v>0</v>
      </c>
      <c r="C138" s="10">
        <v>0</v>
      </c>
      <c r="D138" s="10">
        <v>22000</v>
      </c>
      <c r="E138" s="10">
        <v>22000</v>
      </c>
      <c r="F138" s="11">
        <v>1573012</v>
      </c>
    </row>
    <row r="139" spans="1:6" ht="25.5">
      <c r="A139" s="22" t="s">
        <v>148</v>
      </c>
      <c r="B139" s="10">
        <v>0</v>
      </c>
      <c r="C139" s="10">
        <v>0</v>
      </c>
      <c r="D139" s="10">
        <v>0</v>
      </c>
      <c r="E139" s="10">
        <v>0</v>
      </c>
      <c r="F139" s="11">
        <v>1573013</v>
      </c>
    </row>
    <row r="140" spans="1:6" ht="12.75">
      <c r="A140" s="22" t="s">
        <v>149</v>
      </c>
      <c r="B140" s="10">
        <v>0</v>
      </c>
      <c r="C140" s="10">
        <v>0</v>
      </c>
      <c r="D140" s="10">
        <v>0</v>
      </c>
      <c r="E140" s="10">
        <v>0</v>
      </c>
      <c r="F140" s="11">
        <v>1573014</v>
      </c>
    </row>
    <row r="141" spans="1:6" ht="12.75">
      <c r="A141" s="21" t="s">
        <v>150</v>
      </c>
      <c r="B141" s="12">
        <f>B142+B143+B144+B145+B146+B147+B148+B149+B150+B151+B152+B153+B154+B155+B156+B157+B158+B159+B160+B161+B162+B163+B164+B165+B166+B167</f>
        <v>8707.09</v>
      </c>
      <c r="C141" s="12">
        <f>C142+C143+C144+C145+C146+C147+C148+C149+C150+C151+C152+C153+C154+C155+C156+C157+C158+C159+C160+C161+C162+C163+C164+C165+C166+C167</f>
        <v>35000</v>
      </c>
      <c r="D141" s="12">
        <f>D142+D143+D144+D145+D146+D147+D148+D149+D150+D151+D152+D153+D154+D155+D156+D157+D158+D159+D160+D161+D162+D163+D164+D165+D166+D167</f>
        <v>35000</v>
      </c>
      <c r="E141" s="12">
        <f>E142+E143+E144+E145+E146+E147+E148+E149+E150+E151+E152+E153+E154+E155+E156+E157+E158+E159+E160+E161+E162+E163+E164+E165+E166+E167</f>
        <v>43707.09</v>
      </c>
      <c r="F141" s="11">
        <v>1572930</v>
      </c>
    </row>
    <row r="142" spans="1:6" ht="12.75">
      <c r="A142" s="22" t="s">
        <v>151</v>
      </c>
      <c r="B142" s="10">
        <v>0</v>
      </c>
      <c r="C142" s="10">
        <v>0</v>
      </c>
      <c r="D142" s="10">
        <v>0</v>
      </c>
      <c r="E142" s="10">
        <v>0</v>
      </c>
      <c r="F142" s="11">
        <v>1573015</v>
      </c>
    </row>
    <row r="143" spans="1:6" ht="12.75">
      <c r="A143" s="22" t="s">
        <v>152</v>
      </c>
      <c r="B143" s="10">
        <v>0</v>
      </c>
      <c r="C143" s="10">
        <v>0</v>
      </c>
      <c r="D143" s="10">
        <v>0</v>
      </c>
      <c r="E143" s="10">
        <v>0</v>
      </c>
      <c r="F143" s="11">
        <v>1573221</v>
      </c>
    </row>
    <row r="144" spans="1:6" ht="12.75">
      <c r="A144" s="22" t="s">
        <v>153</v>
      </c>
      <c r="B144" s="10">
        <v>0</v>
      </c>
      <c r="C144" s="10">
        <v>0</v>
      </c>
      <c r="D144" s="10">
        <v>0</v>
      </c>
      <c r="E144" s="10">
        <v>0</v>
      </c>
      <c r="F144" s="11">
        <v>1573016</v>
      </c>
    </row>
    <row r="145" spans="1:6" ht="12.75">
      <c r="A145" s="22" t="s">
        <v>154</v>
      </c>
      <c r="B145" s="10">
        <v>0</v>
      </c>
      <c r="C145" s="10">
        <v>0</v>
      </c>
      <c r="D145" s="10">
        <v>0</v>
      </c>
      <c r="E145" s="10">
        <v>0</v>
      </c>
      <c r="F145" s="11">
        <v>1573017</v>
      </c>
    </row>
    <row r="146" spans="1:6" ht="12.75">
      <c r="A146" s="22" t="s">
        <v>155</v>
      </c>
      <c r="B146" s="10">
        <v>0</v>
      </c>
      <c r="C146" s="10">
        <v>0</v>
      </c>
      <c r="D146" s="10">
        <v>0</v>
      </c>
      <c r="E146" s="10">
        <v>0</v>
      </c>
      <c r="F146" s="11">
        <v>1573222</v>
      </c>
    </row>
    <row r="147" spans="1:6" ht="12.75">
      <c r="A147" s="22" t="s">
        <v>156</v>
      </c>
      <c r="B147" s="10">
        <v>0</v>
      </c>
      <c r="C147" s="10">
        <v>0</v>
      </c>
      <c r="D147" s="10">
        <v>0</v>
      </c>
      <c r="E147" s="10">
        <v>0</v>
      </c>
      <c r="F147" s="11">
        <v>1573018</v>
      </c>
    </row>
    <row r="148" spans="1:6" ht="12.75">
      <c r="A148" s="22" t="s">
        <v>157</v>
      </c>
      <c r="B148" s="10">
        <v>0</v>
      </c>
      <c r="C148" s="10">
        <v>0</v>
      </c>
      <c r="D148" s="10">
        <v>0</v>
      </c>
      <c r="E148" s="10">
        <v>0</v>
      </c>
      <c r="F148" s="11">
        <v>1573019</v>
      </c>
    </row>
    <row r="149" spans="1:6" ht="12.75">
      <c r="A149" s="22" t="s">
        <v>158</v>
      </c>
      <c r="B149" s="10">
        <v>8707.09</v>
      </c>
      <c r="C149" s="10">
        <v>35000</v>
      </c>
      <c r="D149" s="10">
        <v>35000</v>
      </c>
      <c r="E149" s="10">
        <v>43707.09</v>
      </c>
      <c r="F149" s="11">
        <v>1573020</v>
      </c>
    </row>
    <row r="150" spans="1:6" ht="12.75">
      <c r="A150" s="22" t="s">
        <v>159</v>
      </c>
      <c r="B150" s="10">
        <v>0</v>
      </c>
      <c r="C150" s="10">
        <v>0</v>
      </c>
      <c r="D150" s="10">
        <v>0</v>
      </c>
      <c r="E150" s="10">
        <v>0</v>
      </c>
      <c r="F150" s="11">
        <v>1573223</v>
      </c>
    </row>
    <row r="151" spans="1:6" ht="12.75">
      <c r="A151" s="22" t="s">
        <v>160</v>
      </c>
      <c r="B151" s="10">
        <v>0</v>
      </c>
      <c r="C151" s="10">
        <v>0</v>
      </c>
      <c r="D151" s="10">
        <v>0</v>
      </c>
      <c r="E151" s="10">
        <v>0</v>
      </c>
      <c r="F151" s="11">
        <v>1573021</v>
      </c>
    </row>
    <row r="152" spans="1:6" ht="12.75">
      <c r="A152" s="22" t="s">
        <v>161</v>
      </c>
      <c r="B152" s="10">
        <v>0</v>
      </c>
      <c r="C152" s="10">
        <v>0</v>
      </c>
      <c r="D152" s="10">
        <v>0</v>
      </c>
      <c r="E152" s="10">
        <v>0</v>
      </c>
      <c r="F152" s="11">
        <v>1573022</v>
      </c>
    </row>
    <row r="153" spans="1:6" ht="12.75">
      <c r="A153" s="22" t="s">
        <v>162</v>
      </c>
      <c r="B153" s="10">
        <v>0</v>
      </c>
      <c r="C153" s="10">
        <v>0</v>
      </c>
      <c r="D153" s="10">
        <v>0</v>
      </c>
      <c r="E153" s="10">
        <v>0</v>
      </c>
      <c r="F153" s="11">
        <v>1573023</v>
      </c>
    </row>
    <row r="154" spans="1:6" ht="12.75">
      <c r="A154" s="22" t="s">
        <v>163</v>
      </c>
      <c r="B154" s="10">
        <v>0</v>
      </c>
      <c r="C154" s="10">
        <v>0</v>
      </c>
      <c r="D154" s="10">
        <v>0</v>
      </c>
      <c r="E154" s="10">
        <v>0</v>
      </c>
      <c r="F154" s="11">
        <v>1573024</v>
      </c>
    </row>
    <row r="155" spans="1:6" ht="12.75">
      <c r="A155" s="22" t="s">
        <v>164</v>
      </c>
      <c r="B155" s="10">
        <v>0</v>
      </c>
      <c r="C155" s="10">
        <v>0</v>
      </c>
      <c r="D155" s="10">
        <v>0</v>
      </c>
      <c r="E155" s="10">
        <v>0</v>
      </c>
      <c r="F155" s="11">
        <v>1573025</v>
      </c>
    </row>
    <row r="156" spans="1:6" ht="12.75">
      <c r="A156" s="22" t="s">
        <v>165</v>
      </c>
      <c r="B156" s="10">
        <v>0</v>
      </c>
      <c r="C156" s="10">
        <v>0</v>
      </c>
      <c r="D156" s="10">
        <v>0</v>
      </c>
      <c r="E156" s="10">
        <v>0</v>
      </c>
      <c r="F156" s="11">
        <v>1573224</v>
      </c>
    </row>
    <row r="157" spans="1:6" ht="12.75">
      <c r="A157" s="22" t="s">
        <v>166</v>
      </c>
      <c r="B157" s="10">
        <v>0</v>
      </c>
      <c r="C157" s="10">
        <v>0</v>
      </c>
      <c r="D157" s="10">
        <v>0</v>
      </c>
      <c r="E157" s="10">
        <v>0</v>
      </c>
      <c r="F157" s="11">
        <v>1573026</v>
      </c>
    </row>
    <row r="158" spans="1:6" ht="12.75">
      <c r="A158" s="22" t="s">
        <v>167</v>
      </c>
      <c r="B158" s="10">
        <v>0</v>
      </c>
      <c r="C158" s="10">
        <v>0</v>
      </c>
      <c r="D158" s="10">
        <v>0</v>
      </c>
      <c r="E158" s="10">
        <v>0</v>
      </c>
      <c r="F158" s="11">
        <v>1573027</v>
      </c>
    </row>
    <row r="159" spans="1:6" ht="12.75">
      <c r="A159" s="22" t="s">
        <v>168</v>
      </c>
      <c r="B159" s="10">
        <v>0</v>
      </c>
      <c r="C159" s="10">
        <v>0</v>
      </c>
      <c r="D159" s="10">
        <v>0</v>
      </c>
      <c r="E159" s="10">
        <v>0</v>
      </c>
      <c r="F159" s="11">
        <v>1573028</v>
      </c>
    </row>
    <row r="160" spans="1:6" ht="12.75">
      <c r="A160" s="22" t="s">
        <v>169</v>
      </c>
      <c r="B160" s="10">
        <v>0</v>
      </c>
      <c r="C160" s="10">
        <v>0</v>
      </c>
      <c r="D160" s="10">
        <v>0</v>
      </c>
      <c r="E160" s="10">
        <v>0</v>
      </c>
      <c r="F160" s="11">
        <v>1573029</v>
      </c>
    </row>
    <row r="161" spans="1:6" ht="12.75">
      <c r="A161" s="22" t="s">
        <v>170</v>
      </c>
      <c r="B161" s="10">
        <v>0</v>
      </c>
      <c r="C161" s="10">
        <v>0</v>
      </c>
      <c r="D161" s="10">
        <v>0</v>
      </c>
      <c r="E161" s="10">
        <v>0</v>
      </c>
      <c r="F161" s="11">
        <v>1573030</v>
      </c>
    </row>
    <row r="162" spans="1:6" ht="12.75">
      <c r="A162" s="22" t="s">
        <v>171</v>
      </c>
      <c r="B162" s="10">
        <v>0</v>
      </c>
      <c r="C162" s="10">
        <v>0</v>
      </c>
      <c r="D162" s="10">
        <v>0</v>
      </c>
      <c r="E162" s="10">
        <v>0</v>
      </c>
      <c r="F162" s="11">
        <v>1573031</v>
      </c>
    </row>
    <row r="163" spans="1:6" ht="12.75">
      <c r="A163" s="22" t="s">
        <v>172</v>
      </c>
      <c r="B163" s="10">
        <v>0</v>
      </c>
      <c r="C163" s="10">
        <v>0</v>
      </c>
      <c r="D163" s="10">
        <v>0</v>
      </c>
      <c r="E163" s="10">
        <v>0</v>
      </c>
      <c r="F163" s="11">
        <v>1573225</v>
      </c>
    </row>
    <row r="164" spans="1:6" ht="25.5">
      <c r="A164" s="22" t="s">
        <v>173</v>
      </c>
      <c r="B164" s="10">
        <v>0</v>
      </c>
      <c r="C164" s="10">
        <v>0</v>
      </c>
      <c r="D164" s="10">
        <v>0</v>
      </c>
      <c r="E164" s="10">
        <v>0</v>
      </c>
      <c r="F164" s="11">
        <v>1573032</v>
      </c>
    </row>
    <row r="165" spans="1:6" ht="25.5">
      <c r="A165" s="22" t="s">
        <v>174</v>
      </c>
      <c r="B165" s="10">
        <v>0</v>
      </c>
      <c r="C165" s="10">
        <v>0</v>
      </c>
      <c r="D165" s="10">
        <v>0</v>
      </c>
      <c r="E165" s="10">
        <v>0</v>
      </c>
      <c r="F165" s="11">
        <v>1573033</v>
      </c>
    </row>
    <row r="166" spans="1:6" ht="25.5">
      <c r="A166" s="22" t="s">
        <v>175</v>
      </c>
      <c r="B166" s="10">
        <v>0</v>
      </c>
      <c r="C166" s="10">
        <v>0</v>
      </c>
      <c r="D166" s="10">
        <v>0</v>
      </c>
      <c r="E166" s="10">
        <v>0</v>
      </c>
      <c r="F166" s="11">
        <v>1573034</v>
      </c>
    </row>
    <row r="167" spans="1:6" ht="12.75">
      <c r="A167" s="22" t="s">
        <v>176</v>
      </c>
      <c r="B167" s="10">
        <v>0</v>
      </c>
      <c r="C167" s="10">
        <v>0</v>
      </c>
      <c r="D167" s="10">
        <v>0</v>
      </c>
      <c r="E167" s="10">
        <v>0</v>
      </c>
      <c r="F167" s="11">
        <v>1573035</v>
      </c>
    </row>
    <row r="168" spans="1:6" ht="12.75">
      <c r="A168" s="21" t="s">
        <v>177</v>
      </c>
      <c r="B168" s="12">
        <f>B169+B170+B171+B172+B173+B174+B175+B176+B177+B178+B179+B180+B181+B186+B187+B188+B189+B190+B191+B192+B193+B194+B195+B196+B197+B198+B199+B200+B201+B202+B203+B204+B205+B206+B207+B208+B209+B210+B211+B212+B213+B214+B215+B216+B217+B218</f>
        <v>1114482.4800000002</v>
      </c>
      <c r="C168" s="12">
        <f>C169+C170+C171+C172+C173+C174+C175+C176+C177+C178+C179+C180+C181+C186+C187+C188+C189+C190+C191+C192+C193+C194+C195+C196+C197+C198+C199+C200+C201+C202+C203+C204+C205+C206+C207+C208+C209+C210+C211+C212+C213+C214+C215+C216+C217+C218</f>
        <v>1618902.88</v>
      </c>
      <c r="D168" s="12">
        <f>D169+D170+D171+D172+D173+D174+D175+D176+D177+D178+D179+D180+D181+D186+D187+D188+D189+D190+D191+D192+D193+D194+D195+D196+D197+D198+D199+D200+D201+D202+D203+D204+D205+D206+D207+D208+D209+D210+D211+D212+D213+D214+D215+D216+D217+D218</f>
        <v>1512000</v>
      </c>
      <c r="E168" s="12">
        <f>E169+E170+E171+E172+E173+E174+E175+E176+E177+E178+E179+E180+E181+E186+E187+E188+E189+E190+E191+E192+E193+E194+E195+E196+E197+E198+E199+E200+E201+E202+E203+E204+E205+E206+E207+E208+E209+E210+E211+E212+E213+E214+E215+E216+E217+E218</f>
        <v>2626482.48</v>
      </c>
      <c r="F168" s="11">
        <v>1572931</v>
      </c>
    </row>
    <row r="169" spans="1:6" ht="12.75">
      <c r="A169" s="22" t="s">
        <v>178</v>
      </c>
      <c r="B169" s="10">
        <v>0</v>
      </c>
      <c r="C169" s="10">
        <v>0</v>
      </c>
      <c r="D169" s="10">
        <v>0</v>
      </c>
      <c r="E169" s="10">
        <v>0</v>
      </c>
      <c r="F169" s="11">
        <v>1573036</v>
      </c>
    </row>
    <row r="170" spans="1:6" ht="12.75">
      <c r="A170" s="22" t="s">
        <v>179</v>
      </c>
      <c r="B170" s="10">
        <v>922.2</v>
      </c>
      <c r="C170" s="10">
        <v>23000</v>
      </c>
      <c r="D170" s="10">
        <v>23000</v>
      </c>
      <c r="E170" s="10">
        <v>23922.2</v>
      </c>
      <c r="F170" s="11">
        <v>1573037</v>
      </c>
    </row>
    <row r="171" spans="1:6" ht="12.75">
      <c r="A171" s="22" t="s">
        <v>180</v>
      </c>
      <c r="B171" s="10">
        <v>0</v>
      </c>
      <c r="C171" s="10">
        <v>0</v>
      </c>
      <c r="D171" s="10">
        <v>0</v>
      </c>
      <c r="E171" s="10">
        <v>0</v>
      </c>
      <c r="F171" s="11">
        <v>1573038</v>
      </c>
    </row>
    <row r="172" spans="1:6" ht="12.75">
      <c r="A172" s="22" t="s">
        <v>181</v>
      </c>
      <c r="B172" s="10">
        <v>3479.44</v>
      </c>
      <c r="C172" s="10">
        <v>31758.88</v>
      </c>
      <c r="D172" s="10">
        <v>31800</v>
      </c>
      <c r="E172" s="10">
        <v>35279.44</v>
      </c>
      <c r="F172" s="11">
        <v>1573039</v>
      </c>
    </row>
    <row r="173" spans="1:6" ht="12.75">
      <c r="A173" s="22" t="s">
        <v>182</v>
      </c>
      <c r="B173" s="10">
        <v>0</v>
      </c>
      <c r="C173" s="10">
        <v>0</v>
      </c>
      <c r="D173" s="10">
        <v>0</v>
      </c>
      <c r="E173" s="10">
        <v>0</v>
      </c>
      <c r="F173" s="11">
        <v>1573040</v>
      </c>
    </row>
    <row r="174" spans="1:6" ht="25.5">
      <c r="A174" s="22" t="s">
        <v>183</v>
      </c>
      <c r="B174" s="10">
        <v>22747.11</v>
      </c>
      <c r="C174" s="10">
        <v>104544</v>
      </c>
      <c r="D174" s="10">
        <v>50000</v>
      </c>
      <c r="E174" s="10">
        <v>72747.11</v>
      </c>
      <c r="F174" s="11">
        <v>1573041</v>
      </c>
    </row>
    <row r="175" spans="1:6" ht="25.5">
      <c r="A175" s="22" t="s">
        <v>184</v>
      </c>
      <c r="B175" s="10">
        <v>8322.84</v>
      </c>
      <c r="C175" s="10">
        <v>60000</v>
      </c>
      <c r="D175" s="10">
        <v>60000</v>
      </c>
      <c r="E175" s="10">
        <v>68322.84</v>
      </c>
      <c r="F175" s="11">
        <v>1573042</v>
      </c>
    </row>
    <row r="176" spans="1:6" ht="12.75">
      <c r="A176" s="22" t="s">
        <v>185</v>
      </c>
      <c r="B176" s="10">
        <v>0</v>
      </c>
      <c r="C176" s="10">
        <v>0</v>
      </c>
      <c r="D176" s="10">
        <v>0</v>
      </c>
      <c r="E176" s="10">
        <v>0</v>
      </c>
      <c r="F176" s="11">
        <v>1573043</v>
      </c>
    </row>
    <row r="177" spans="1:6" ht="12.75">
      <c r="A177" s="22" t="s">
        <v>186</v>
      </c>
      <c r="B177" s="10">
        <v>0</v>
      </c>
      <c r="C177" s="10">
        <v>0</v>
      </c>
      <c r="D177" s="10">
        <v>0</v>
      </c>
      <c r="E177" s="10">
        <v>0</v>
      </c>
      <c r="F177" s="11">
        <v>1573044</v>
      </c>
    </row>
    <row r="178" spans="1:6" ht="12.75">
      <c r="A178" s="22" t="s">
        <v>187</v>
      </c>
      <c r="B178" s="10">
        <v>0</v>
      </c>
      <c r="C178" s="10">
        <v>0</v>
      </c>
      <c r="D178" s="10">
        <v>0</v>
      </c>
      <c r="E178" s="10">
        <v>0</v>
      </c>
      <c r="F178" s="11">
        <v>1573226</v>
      </c>
    </row>
    <row r="179" spans="1:6" ht="12.75">
      <c r="A179" s="22" t="s">
        <v>188</v>
      </c>
      <c r="B179" s="10">
        <v>209.84</v>
      </c>
      <c r="C179" s="10">
        <v>15000</v>
      </c>
      <c r="D179" s="10">
        <v>15000</v>
      </c>
      <c r="E179" s="10">
        <v>15209.84</v>
      </c>
      <c r="F179" s="11">
        <v>1573045</v>
      </c>
    </row>
    <row r="180" spans="1:6" ht="25.5">
      <c r="A180" s="22" t="s">
        <v>189</v>
      </c>
      <c r="B180" s="10">
        <v>0</v>
      </c>
      <c r="C180" s="10">
        <v>0</v>
      </c>
      <c r="D180" s="10">
        <v>0</v>
      </c>
      <c r="E180" s="10">
        <v>0</v>
      </c>
      <c r="F180" s="11">
        <v>1573046</v>
      </c>
    </row>
    <row r="181" spans="1:6" ht="12.75">
      <c r="A181" s="23" t="s">
        <v>190</v>
      </c>
      <c r="B181" s="12">
        <f>B182+B183+B184+B185</f>
        <v>0</v>
      </c>
      <c r="C181" s="12">
        <f>C182+C183+C184+C185</f>
        <v>0</v>
      </c>
      <c r="D181" s="12">
        <f>D182+D183+D184+D185</f>
        <v>0</v>
      </c>
      <c r="E181" s="12">
        <f>E182+E183+E184+E185</f>
        <v>0</v>
      </c>
      <c r="F181" s="11">
        <v>1573047</v>
      </c>
    </row>
    <row r="182" spans="1:6" ht="12.75">
      <c r="A182" s="24" t="s">
        <v>190</v>
      </c>
      <c r="B182" s="10">
        <v>0</v>
      </c>
      <c r="C182" s="10">
        <v>0</v>
      </c>
      <c r="D182" s="10">
        <v>0</v>
      </c>
      <c r="E182" s="10">
        <v>0</v>
      </c>
      <c r="F182" s="11">
        <v>1573135</v>
      </c>
    </row>
    <row r="183" spans="1:6" ht="25.5">
      <c r="A183" s="24" t="s">
        <v>191</v>
      </c>
      <c r="B183" s="10">
        <v>0</v>
      </c>
      <c r="C183" s="10">
        <v>0</v>
      </c>
      <c r="D183" s="10">
        <v>0</v>
      </c>
      <c r="E183" s="10">
        <v>0</v>
      </c>
      <c r="F183" s="11">
        <v>1573136</v>
      </c>
    </row>
    <row r="184" spans="1:6" ht="12.75">
      <c r="A184" s="24" t="s">
        <v>192</v>
      </c>
      <c r="B184" s="10">
        <v>0</v>
      </c>
      <c r="C184" s="10">
        <v>0</v>
      </c>
      <c r="D184" s="10">
        <v>0</v>
      </c>
      <c r="E184" s="10">
        <v>0</v>
      </c>
      <c r="F184" s="11">
        <v>1573137</v>
      </c>
    </row>
    <row r="185" spans="1:6" ht="25.5">
      <c r="A185" s="24" t="s">
        <v>193</v>
      </c>
      <c r="B185" s="10">
        <v>0</v>
      </c>
      <c r="C185" s="10">
        <v>0</v>
      </c>
      <c r="D185" s="10">
        <v>0</v>
      </c>
      <c r="E185" s="10">
        <v>0</v>
      </c>
      <c r="F185" s="11">
        <v>1573138</v>
      </c>
    </row>
    <row r="186" spans="1:6" ht="12.75">
      <c r="A186" s="22" t="s">
        <v>194</v>
      </c>
      <c r="B186" s="10">
        <v>0</v>
      </c>
      <c r="C186" s="10">
        <v>35000</v>
      </c>
      <c r="D186" s="10">
        <v>35000</v>
      </c>
      <c r="E186" s="10">
        <v>35000</v>
      </c>
      <c r="F186" s="11">
        <v>1573048</v>
      </c>
    </row>
    <row r="187" spans="1:6" ht="12.75">
      <c r="A187" s="22" t="s">
        <v>195</v>
      </c>
      <c r="B187" s="10">
        <v>0</v>
      </c>
      <c r="C187" s="10">
        <v>0</v>
      </c>
      <c r="D187" s="10">
        <v>0</v>
      </c>
      <c r="E187" s="10">
        <v>0</v>
      </c>
      <c r="F187" s="11">
        <v>1573227</v>
      </c>
    </row>
    <row r="188" spans="1:6" ht="12.75">
      <c r="A188" s="22" t="s">
        <v>196</v>
      </c>
      <c r="B188" s="10">
        <v>0</v>
      </c>
      <c r="C188" s="10">
        <v>0</v>
      </c>
      <c r="D188" s="10">
        <v>0</v>
      </c>
      <c r="E188" s="10">
        <v>0</v>
      </c>
      <c r="F188" s="11">
        <v>1573049</v>
      </c>
    </row>
    <row r="189" spans="1:6" ht="12.75">
      <c r="A189" s="22" t="s">
        <v>197</v>
      </c>
      <c r="B189" s="10">
        <v>0</v>
      </c>
      <c r="C189" s="10">
        <v>3500</v>
      </c>
      <c r="D189" s="10">
        <v>3500</v>
      </c>
      <c r="E189" s="10">
        <v>3500</v>
      </c>
      <c r="F189" s="11">
        <v>1573050</v>
      </c>
    </row>
    <row r="190" spans="1:6" ht="12.75">
      <c r="A190" s="22" t="s">
        <v>198</v>
      </c>
      <c r="B190" s="10">
        <v>0</v>
      </c>
      <c r="C190" s="10">
        <v>0</v>
      </c>
      <c r="D190" s="10">
        <v>0</v>
      </c>
      <c r="E190" s="10">
        <v>0</v>
      </c>
      <c r="F190" s="11">
        <v>1573051</v>
      </c>
    </row>
    <row r="191" spans="1:6" ht="12.75">
      <c r="A191" s="22" t="s">
        <v>199</v>
      </c>
      <c r="B191" s="10">
        <v>0</v>
      </c>
      <c r="C191" s="10">
        <v>0</v>
      </c>
      <c r="D191" s="10">
        <v>0</v>
      </c>
      <c r="E191" s="10">
        <v>0</v>
      </c>
      <c r="F191" s="11">
        <v>1573228</v>
      </c>
    </row>
    <row r="192" spans="1:6" ht="12.75">
      <c r="A192" s="22" t="s">
        <v>200</v>
      </c>
      <c r="B192" s="10">
        <v>0</v>
      </c>
      <c r="C192" s="10">
        <v>0</v>
      </c>
      <c r="D192" s="10">
        <v>0</v>
      </c>
      <c r="E192" s="10">
        <v>0</v>
      </c>
      <c r="F192" s="11">
        <v>1573052</v>
      </c>
    </row>
    <row r="193" spans="1:6" ht="12.75">
      <c r="A193" s="22" t="s">
        <v>201</v>
      </c>
      <c r="B193" s="10">
        <v>-366</v>
      </c>
      <c r="C193" s="10">
        <v>10000</v>
      </c>
      <c r="D193" s="10">
        <v>10000</v>
      </c>
      <c r="E193" s="10">
        <v>9634</v>
      </c>
      <c r="F193" s="11">
        <v>1573053</v>
      </c>
    </row>
    <row r="194" spans="1:6" ht="12.75">
      <c r="A194" s="22" t="s">
        <v>202</v>
      </c>
      <c r="B194" s="10">
        <v>0</v>
      </c>
      <c r="C194" s="10">
        <v>0</v>
      </c>
      <c r="D194" s="10">
        <v>0</v>
      </c>
      <c r="E194" s="10">
        <v>0</v>
      </c>
      <c r="F194" s="11">
        <v>1573229</v>
      </c>
    </row>
    <row r="195" spans="1:6" ht="12.75">
      <c r="A195" s="22" t="s">
        <v>203</v>
      </c>
      <c r="B195" s="10">
        <v>0</v>
      </c>
      <c r="C195" s="10">
        <v>0</v>
      </c>
      <c r="D195" s="10">
        <v>0</v>
      </c>
      <c r="E195" s="10">
        <v>0</v>
      </c>
      <c r="F195" s="11">
        <v>1573230</v>
      </c>
    </row>
    <row r="196" spans="1:6" ht="12.75">
      <c r="A196" s="22" t="s">
        <v>204</v>
      </c>
      <c r="B196" s="10">
        <v>7908.04</v>
      </c>
      <c r="C196" s="10">
        <v>70000</v>
      </c>
      <c r="D196" s="10">
        <v>87000</v>
      </c>
      <c r="E196" s="10">
        <v>94908.04</v>
      </c>
      <c r="F196" s="11">
        <v>1573054</v>
      </c>
    </row>
    <row r="197" spans="1:6" ht="12.75">
      <c r="A197" s="22" t="s">
        <v>205</v>
      </c>
      <c r="B197" s="10">
        <v>0</v>
      </c>
      <c r="C197" s="10">
        <v>0</v>
      </c>
      <c r="D197" s="10">
        <v>0</v>
      </c>
      <c r="E197" s="10">
        <v>0</v>
      </c>
      <c r="F197" s="11">
        <v>1573231</v>
      </c>
    </row>
    <row r="198" spans="1:6" ht="12.75">
      <c r="A198" s="22" t="s">
        <v>206</v>
      </c>
      <c r="B198" s="10">
        <v>0</v>
      </c>
      <c r="C198" s="10">
        <v>0</v>
      </c>
      <c r="D198" s="10">
        <v>0</v>
      </c>
      <c r="E198" s="10">
        <v>0</v>
      </c>
      <c r="F198" s="11">
        <v>1573055</v>
      </c>
    </row>
    <row r="199" spans="1:6" ht="12.75">
      <c r="A199" s="22" t="s">
        <v>207</v>
      </c>
      <c r="B199" s="10">
        <v>0</v>
      </c>
      <c r="C199" s="10">
        <v>0</v>
      </c>
      <c r="D199" s="10">
        <v>0</v>
      </c>
      <c r="E199" s="10">
        <v>0</v>
      </c>
      <c r="F199" s="11">
        <v>1573056</v>
      </c>
    </row>
    <row r="200" spans="1:6" ht="12.75">
      <c r="A200" s="22" t="s">
        <v>208</v>
      </c>
      <c r="B200" s="10">
        <v>0</v>
      </c>
      <c r="C200" s="10">
        <v>0</v>
      </c>
      <c r="D200" s="10">
        <v>0</v>
      </c>
      <c r="E200" s="10">
        <v>0</v>
      </c>
      <c r="F200" s="11">
        <v>1573057</v>
      </c>
    </row>
    <row r="201" spans="1:6" ht="12.75">
      <c r="A201" s="22" t="s">
        <v>209</v>
      </c>
      <c r="B201" s="10">
        <v>0</v>
      </c>
      <c r="C201" s="10">
        <v>0</v>
      </c>
      <c r="D201" s="10">
        <v>0</v>
      </c>
      <c r="E201" s="10">
        <v>0</v>
      </c>
      <c r="F201" s="11">
        <v>1573232</v>
      </c>
    </row>
    <row r="202" spans="1:6" ht="12.75">
      <c r="A202" s="22" t="s">
        <v>210</v>
      </c>
      <c r="B202" s="10">
        <v>0</v>
      </c>
      <c r="C202" s="10">
        <v>0</v>
      </c>
      <c r="D202" s="10">
        <v>0</v>
      </c>
      <c r="E202" s="10">
        <v>0</v>
      </c>
      <c r="F202" s="11">
        <v>1573058</v>
      </c>
    </row>
    <row r="203" spans="1:6" ht="12.75">
      <c r="A203" s="22" t="s">
        <v>211</v>
      </c>
      <c r="B203" s="10">
        <v>0</v>
      </c>
      <c r="C203" s="10">
        <v>0</v>
      </c>
      <c r="D203" s="10">
        <v>0</v>
      </c>
      <c r="E203" s="10">
        <v>0</v>
      </c>
      <c r="F203" s="11">
        <v>1573059</v>
      </c>
    </row>
    <row r="204" spans="1:6" ht="12.75">
      <c r="A204" s="22" t="s">
        <v>212</v>
      </c>
      <c r="B204" s="10">
        <v>0</v>
      </c>
      <c r="C204" s="10">
        <v>53000</v>
      </c>
      <c r="D204" s="10">
        <v>53000</v>
      </c>
      <c r="E204" s="10">
        <v>53000</v>
      </c>
      <c r="F204" s="11">
        <v>1573060</v>
      </c>
    </row>
    <row r="205" spans="1:6" ht="25.5">
      <c r="A205" s="22" t="s">
        <v>213</v>
      </c>
      <c r="B205" s="10">
        <v>0</v>
      </c>
      <c r="C205" s="10">
        <v>0</v>
      </c>
      <c r="D205" s="10">
        <v>0</v>
      </c>
      <c r="E205" s="10">
        <v>0</v>
      </c>
      <c r="F205" s="11">
        <v>1573061</v>
      </c>
    </row>
    <row r="206" spans="1:6" ht="12.75">
      <c r="A206" s="22" t="s">
        <v>214</v>
      </c>
      <c r="B206" s="10">
        <v>0</v>
      </c>
      <c r="C206" s="10">
        <v>0</v>
      </c>
      <c r="D206" s="10">
        <v>0</v>
      </c>
      <c r="E206" s="10">
        <v>0</v>
      </c>
      <c r="F206" s="11">
        <v>1573062</v>
      </c>
    </row>
    <row r="207" spans="1:6" ht="12.75">
      <c r="A207" s="22" t="s">
        <v>215</v>
      </c>
      <c r="B207" s="10">
        <v>1065080.11</v>
      </c>
      <c r="C207" s="10">
        <v>1170300</v>
      </c>
      <c r="D207" s="10">
        <v>1100900</v>
      </c>
      <c r="E207" s="10">
        <v>2165980.11</v>
      </c>
      <c r="F207" s="11">
        <v>1573063</v>
      </c>
    </row>
    <row r="208" spans="1:6" ht="12.75">
      <c r="A208" s="22" t="s">
        <v>216</v>
      </c>
      <c r="B208" s="10">
        <v>0</v>
      </c>
      <c r="C208" s="10">
        <v>0</v>
      </c>
      <c r="D208" s="10">
        <v>0</v>
      </c>
      <c r="E208" s="10">
        <v>0</v>
      </c>
      <c r="F208" s="11">
        <v>1573064</v>
      </c>
    </row>
    <row r="209" spans="1:6" ht="12.75">
      <c r="A209" s="22" t="s">
        <v>217</v>
      </c>
      <c r="B209" s="10">
        <v>0</v>
      </c>
      <c r="C209" s="10">
        <v>1000</v>
      </c>
      <c r="D209" s="10">
        <v>1000</v>
      </c>
      <c r="E209" s="10">
        <v>1000</v>
      </c>
      <c r="F209" s="11">
        <v>1573065</v>
      </c>
    </row>
    <row r="210" spans="1:6" ht="12.75">
      <c r="A210" s="22" t="s">
        <v>218</v>
      </c>
      <c r="B210" s="10">
        <v>1001.53</v>
      </c>
      <c r="C210" s="10">
        <v>6800</v>
      </c>
      <c r="D210" s="10">
        <v>6800</v>
      </c>
      <c r="E210" s="10">
        <v>7801.53</v>
      </c>
      <c r="F210" s="11">
        <v>1573066</v>
      </c>
    </row>
    <row r="211" spans="1:6" ht="12.75">
      <c r="A211" s="22" t="s">
        <v>219</v>
      </c>
      <c r="B211" s="10">
        <v>0</v>
      </c>
      <c r="C211" s="10">
        <v>3000</v>
      </c>
      <c r="D211" s="10">
        <v>3000</v>
      </c>
      <c r="E211" s="10">
        <v>3000</v>
      </c>
      <c r="F211" s="11">
        <v>1573067</v>
      </c>
    </row>
    <row r="212" spans="1:6" ht="12.75">
      <c r="A212" s="22" t="s">
        <v>220</v>
      </c>
      <c r="B212" s="10">
        <v>0</v>
      </c>
      <c r="C212" s="10">
        <v>19000</v>
      </c>
      <c r="D212" s="10">
        <v>19000</v>
      </c>
      <c r="E212" s="10">
        <v>19000</v>
      </c>
      <c r="F212" s="11">
        <v>1573068</v>
      </c>
    </row>
    <row r="213" spans="1:6" ht="12.75">
      <c r="A213" s="22" t="s">
        <v>221</v>
      </c>
      <c r="B213" s="10">
        <v>5177.37</v>
      </c>
      <c r="C213" s="10">
        <v>13000</v>
      </c>
      <c r="D213" s="10">
        <v>13000</v>
      </c>
      <c r="E213" s="10">
        <v>18177.37</v>
      </c>
      <c r="F213" s="11">
        <v>1573069</v>
      </c>
    </row>
    <row r="214" spans="1:6" ht="25.5">
      <c r="A214" s="22" t="s">
        <v>222</v>
      </c>
      <c r="B214" s="10">
        <v>0</v>
      </c>
      <c r="C214" s="10">
        <v>0</v>
      </c>
      <c r="D214" s="10">
        <v>0</v>
      </c>
      <c r="E214" s="10">
        <v>0</v>
      </c>
      <c r="F214" s="11">
        <v>1573070</v>
      </c>
    </row>
    <row r="215" spans="1:6" ht="25.5">
      <c r="A215" s="22" t="s">
        <v>223</v>
      </c>
      <c r="B215" s="10">
        <v>0</v>
      </c>
      <c r="C215" s="10">
        <v>0</v>
      </c>
      <c r="D215" s="10">
        <v>0</v>
      </c>
      <c r="E215" s="10">
        <v>0</v>
      </c>
      <c r="F215" s="11">
        <v>1573071</v>
      </c>
    </row>
    <row r="216" spans="1:6" ht="25.5">
      <c r="A216" s="22" t="s">
        <v>224</v>
      </c>
      <c r="B216" s="10">
        <v>0</v>
      </c>
      <c r="C216" s="10">
        <v>0</v>
      </c>
      <c r="D216" s="10">
        <v>0</v>
      </c>
      <c r="E216" s="10">
        <v>0</v>
      </c>
      <c r="F216" s="11">
        <v>1573072</v>
      </c>
    </row>
    <row r="217" spans="1:6" ht="25.5">
      <c r="A217" s="22" t="s">
        <v>225</v>
      </c>
      <c r="B217" s="10">
        <v>0</v>
      </c>
      <c r="C217" s="10">
        <v>0</v>
      </c>
      <c r="D217" s="10">
        <v>0</v>
      </c>
      <c r="E217" s="10">
        <v>0</v>
      </c>
      <c r="F217" s="11">
        <v>1573073</v>
      </c>
    </row>
    <row r="218" spans="1:6" ht="12.75">
      <c r="A218" s="22" t="s">
        <v>226</v>
      </c>
      <c r="B218" s="10">
        <v>0</v>
      </c>
      <c r="C218" s="10">
        <v>0</v>
      </c>
      <c r="D218" s="10">
        <v>0</v>
      </c>
      <c r="E218" s="10">
        <v>0</v>
      </c>
      <c r="F218" s="11">
        <v>1573074</v>
      </c>
    </row>
    <row r="219" spans="1:6" ht="12.75">
      <c r="A219" s="21" t="s">
        <v>227</v>
      </c>
      <c r="B219" s="12">
        <f>B220</f>
        <v>0</v>
      </c>
      <c r="C219" s="12">
        <f>C220</f>
        <v>0</v>
      </c>
      <c r="D219" s="12">
        <f>D220</f>
        <v>0</v>
      </c>
      <c r="E219" s="12">
        <f>E220</f>
        <v>0</v>
      </c>
      <c r="F219" s="11">
        <v>1572932</v>
      </c>
    </row>
    <row r="220" spans="1:6" ht="12.75">
      <c r="A220" s="22" t="s">
        <v>228</v>
      </c>
      <c r="B220" s="10">
        <v>0</v>
      </c>
      <c r="C220" s="10">
        <v>0</v>
      </c>
      <c r="D220" s="10">
        <v>0</v>
      </c>
      <c r="E220" s="10">
        <v>0</v>
      </c>
      <c r="F220" s="11">
        <v>1573075</v>
      </c>
    </row>
    <row r="221" spans="1:6" ht="12.75">
      <c r="A221" s="19" t="s">
        <v>229</v>
      </c>
      <c r="B221" s="12">
        <f>B222+B245+B254+B260+B262+B265</f>
        <v>101381.9</v>
      </c>
      <c r="C221" s="12">
        <f>C222+C245+C254+C260+C262+C265</f>
        <v>395000</v>
      </c>
      <c r="D221" s="12">
        <f>D222+D245+D254+D260+D262+D265</f>
        <v>195000</v>
      </c>
      <c r="E221" s="12">
        <f>E222+E245+E254+E260+E262+E265</f>
        <v>296381.9</v>
      </c>
      <c r="F221" s="11">
        <v>1572886</v>
      </c>
    </row>
    <row r="222" spans="1:6" ht="12.75">
      <c r="A222" s="21" t="s">
        <v>230</v>
      </c>
      <c r="B222" s="12">
        <f>B223+B224+B225+B226+B227+B228+B229+B230+B231+B232+B233+B234+B235+B236+B237+B238+B239+B240+B241+B242+B243+B244</f>
        <v>101381.9</v>
      </c>
      <c r="C222" s="12">
        <f>C223+C224+C225+C226+C227+C228+C229+C230+C231+C232+C233+C234+C235+C236+C237+C238+C239+C240+C241+C242+C243+C244</f>
        <v>350000</v>
      </c>
      <c r="D222" s="12">
        <f>D223+D224+D225+D226+D227+D228+D229+D230+D231+D232+D233+D234+D235+D236+D237+D238+D239+D240+D241+D242+D243+D244</f>
        <v>150000</v>
      </c>
      <c r="E222" s="12">
        <f>E223+E224+E225+E226+E227+E228+E229+E230+E231+E232+E233+E234+E235+E236+E237+E238+E239+E240+E241+E242+E243+E244</f>
        <v>251381.9</v>
      </c>
      <c r="F222" s="11">
        <v>1572933</v>
      </c>
    </row>
    <row r="223" spans="1:6" ht="12.75">
      <c r="A223" s="22" t="s">
        <v>231</v>
      </c>
      <c r="B223" s="10">
        <v>0</v>
      </c>
      <c r="C223" s="10">
        <v>0</v>
      </c>
      <c r="D223" s="10">
        <v>0</v>
      </c>
      <c r="E223" s="10">
        <v>0</v>
      </c>
      <c r="F223" s="11">
        <v>1573076</v>
      </c>
    </row>
    <row r="224" spans="1:6" ht="12.75">
      <c r="A224" s="22" t="s">
        <v>232</v>
      </c>
      <c r="B224" s="10">
        <v>101381.9</v>
      </c>
      <c r="C224" s="10">
        <v>300000</v>
      </c>
      <c r="D224" s="10">
        <v>100000</v>
      </c>
      <c r="E224" s="10">
        <v>201381.9</v>
      </c>
      <c r="F224" s="11">
        <v>1573077</v>
      </c>
    </row>
    <row r="225" spans="1:6" ht="12.75">
      <c r="A225" s="22" t="s">
        <v>233</v>
      </c>
      <c r="B225" s="10">
        <v>0</v>
      </c>
      <c r="C225" s="10">
        <v>0</v>
      </c>
      <c r="D225" s="10">
        <v>0</v>
      </c>
      <c r="E225" s="10">
        <v>0</v>
      </c>
      <c r="F225" s="11">
        <v>1573233</v>
      </c>
    </row>
    <row r="226" spans="1:6" ht="12.75">
      <c r="A226" s="22" t="s">
        <v>234</v>
      </c>
      <c r="B226" s="10">
        <v>0</v>
      </c>
      <c r="C226" s="10">
        <v>0</v>
      </c>
      <c r="D226" s="10">
        <v>0</v>
      </c>
      <c r="E226" s="10">
        <v>0</v>
      </c>
      <c r="F226" s="11">
        <v>1573087</v>
      </c>
    </row>
    <row r="227" spans="1:6" ht="12.75">
      <c r="A227" s="22" t="s">
        <v>235</v>
      </c>
      <c r="B227" s="10">
        <v>0</v>
      </c>
      <c r="C227" s="10">
        <v>0</v>
      </c>
      <c r="D227" s="10">
        <v>0</v>
      </c>
      <c r="E227" s="10">
        <v>0</v>
      </c>
      <c r="F227" s="11">
        <v>1573141</v>
      </c>
    </row>
    <row r="228" spans="1:6" ht="12.75">
      <c r="A228" s="22" t="s">
        <v>236</v>
      </c>
      <c r="B228" s="10">
        <v>0</v>
      </c>
      <c r="C228" s="10">
        <v>0</v>
      </c>
      <c r="D228" s="10">
        <v>0</v>
      </c>
      <c r="E228" s="10">
        <v>0</v>
      </c>
      <c r="F228" s="11">
        <v>1573088</v>
      </c>
    </row>
    <row r="229" spans="1:6" ht="12.75">
      <c r="A229" s="22" t="s">
        <v>237</v>
      </c>
      <c r="B229" s="10">
        <v>0</v>
      </c>
      <c r="C229" s="10">
        <v>0</v>
      </c>
      <c r="D229" s="10">
        <v>0</v>
      </c>
      <c r="E229" s="10">
        <v>0</v>
      </c>
      <c r="F229" s="11">
        <v>1573089</v>
      </c>
    </row>
    <row r="230" spans="1:6" ht="12.75">
      <c r="A230" s="22" t="s">
        <v>199</v>
      </c>
      <c r="B230" s="10">
        <v>0</v>
      </c>
      <c r="C230" s="10">
        <v>50000</v>
      </c>
      <c r="D230" s="10">
        <v>50000</v>
      </c>
      <c r="E230" s="10">
        <v>50000</v>
      </c>
      <c r="F230" s="11">
        <v>1573090</v>
      </c>
    </row>
    <row r="231" spans="1:6" ht="12.75">
      <c r="A231" s="22" t="s">
        <v>238</v>
      </c>
      <c r="B231" s="10">
        <v>0</v>
      </c>
      <c r="C231" s="10">
        <v>0</v>
      </c>
      <c r="D231" s="10">
        <v>0</v>
      </c>
      <c r="E231" s="10">
        <v>0</v>
      </c>
      <c r="F231" s="11">
        <v>1573142</v>
      </c>
    </row>
    <row r="232" spans="1:6" ht="12.75">
      <c r="A232" s="22" t="s">
        <v>239</v>
      </c>
      <c r="B232" s="10">
        <v>0</v>
      </c>
      <c r="C232" s="10">
        <v>0</v>
      </c>
      <c r="D232" s="10">
        <v>0</v>
      </c>
      <c r="E232" s="10">
        <v>0</v>
      </c>
      <c r="F232" s="11">
        <v>1573143</v>
      </c>
    </row>
    <row r="233" spans="1:6" ht="12.75">
      <c r="A233" s="22" t="s">
        <v>240</v>
      </c>
      <c r="B233" s="10">
        <v>0</v>
      </c>
      <c r="C233" s="10">
        <v>0</v>
      </c>
      <c r="D233" s="10">
        <v>0</v>
      </c>
      <c r="E233" s="10">
        <v>0</v>
      </c>
      <c r="F233" s="11">
        <v>1573091</v>
      </c>
    </row>
    <row r="234" spans="1:6" ht="12.75">
      <c r="A234" s="22" t="s">
        <v>241</v>
      </c>
      <c r="B234" s="10">
        <v>0</v>
      </c>
      <c r="C234" s="10">
        <v>0</v>
      </c>
      <c r="D234" s="10">
        <v>0</v>
      </c>
      <c r="E234" s="10">
        <v>0</v>
      </c>
      <c r="F234" s="11">
        <v>1573092</v>
      </c>
    </row>
    <row r="235" spans="1:6" ht="12.75">
      <c r="A235" s="22" t="s">
        <v>242</v>
      </c>
      <c r="B235" s="10">
        <v>0</v>
      </c>
      <c r="C235" s="10">
        <v>0</v>
      </c>
      <c r="D235" s="10">
        <v>0</v>
      </c>
      <c r="E235" s="10">
        <v>0</v>
      </c>
      <c r="F235" s="11">
        <v>1573078</v>
      </c>
    </row>
    <row r="236" spans="1:6" ht="12.75">
      <c r="A236" s="22" t="s">
        <v>243</v>
      </c>
      <c r="B236" s="10">
        <v>0</v>
      </c>
      <c r="C236" s="10">
        <v>0</v>
      </c>
      <c r="D236" s="10">
        <v>0</v>
      </c>
      <c r="E236" s="10">
        <v>0</v>
      </c>
      <c r="F236" s="11">
        <v>1573079</v>
      </c>
    </row>
    <row r="237" spans="1:6" ht="12.75">
      <c r="A237" s="22" t="s">
        <v>244</v>
      </c>
      <c r="B237" s="10">
        <v>0</v>
      </c>
      <c r="C237" s="10">
        <v>0</v>
      </c>
      <c r="D237" s="10">
        <v>0</v>
      </c>
      <c r="E237" s="10">
        <v>0</v>
      </c>
      <c r="F237" s="11">
        <v>1573144</v>
      </c>
    </row>
    <row r="238" spans="1:6" ht="12.75">
      <c r="A238" s="22" t="s">
        <v>245</v>
      </c>
      <c r="B238" s="10">
        <v>0</v>
      </c>
      <c r="C238" s="10">
        <v>0</v>
      </c>
      <c r="D238" s="10">
        <v>0</v>
      </c>
      <c r="E238" s="10">
        <v>0</v>
      </c>
      <c r="F238" s="11">
        <v>1573080</v>
      </c>
    </row>
    <row r="239" spans="1:6" ht="12.75">
      <c r="A239" s="22" t="s">
        <v>246</v>
      </c>
      <c r="B239" s="10">
        <v>0</v>
      </c>
      <c r="C239" s="10">
        <v>0</v>
      </c>
      <c r="D239" s="10">
        <v>0</v>
      </c>
      <c r="E239" s="10">
        <v>0</v>
      </c>
      <c r="F239" s="11">
        <v>1573081</v>
      </c>
    </row>
    <row r="240" spans="1:6" ht="12.75">
      <c r="A240" s="22" t="s">
        <v>247</v>
      </c>
      <c r="B240" s="10">
        <v>0</v>
      </c>
      <c r="C240" s="10">
        <v>0</v>
      </c>
      <c r="D240" s="10">
        <v>0</v>
      </c>
      <c r="E240" s="10">
        <v>0</v>
      </c>
      <c r="F240" s="11">
        <v>1573082</v>
      </c>
    </row>
    <row r="241" spans="1:6" ht="12.75">
      <c r="A241" s="22" t="s">
        <v>248</v>
      </c>
      <c r="B241" s="10">
        <v>0</v>
      </c>
      <c r="C241" s="10">
        <v>0</v>
      </c>
      <c r="D241" s="10">
        <v>0</v>
      </c>
      <c r="E241" s="10">
        <v>0</v>
      </c>
      <c r="F241" s="11">
        <v>1573083</v>
      </c>
    </row>
    <row r="242" spans="1:6" ht="12.75">
      <c r="A242" s="22" t="s">
        <v>249</v>
      </c>
      <c r="B242" s="10">
        <v>0</v>
      </c>
      <c r="C242" s="10">
        <v>0</v>
      </c>
      <c r="D242" s="10">
        <v>0</v>
      </c>
      <c r="E242" s="10">
        <v>0</v>
      </c>
      <c r="F242" s="11">
        <v>1573084</v>
      </c>
    </row>
    <row r="243" spans="1:6" ht="12.75">
      <c r="A243" s="22" t="s">
        <v>250</v>
      </c>
      <c r="B243" s="10">
        <v>0</v>
      </c>
      <c r="C243" s="10">
        <v>0</v>
      </c>
      <c r="D243" s="10">
        <v>0</v>
      </c>
      <c r="E243" s="10">
        <v>0</v>
      </c>
      <c r="F243" s="11">
        <v>1573085</v>
      </c>
    </row>
    <row r="244" spans="1:6" ht="12.75">
      <c r="A244" s="22" t="s">
        <v>251</v>
      </c>
      <c r="B244" s="10">
        <v>0</v>
      </c>
      <c r="C244" s="10">
        <v>0</v>
      </c>
      <c r="D244" s="10">
        <v>0</v>
      </c>
      <c r="E244" s="10">
        <v>0</v>
      </c>
      <c r="F244" s="11">
        <v>1573086</v>
      </c>
    </row>
    <row r="245" spans="1:6" ht="12.75">
      <c r="A245" s="21" t="s">
        <v>252</v>
      </c>
      <c r="B245" s="12">
        <f>B246+B247+B248+B249+B250+B251+B252+B253</f>
        <v>0</v>
      </c>
      <c r="C245" s="12">
        <f>C246+C247+C248+C249+C250+C251+C252+C253</f>
        <v>0</v>
      </c>
      <c r="D245" s="12">
        <f>D246+D247+D248+D249+D250+D251+D252+D253</f>
        <v>0</v>
      </c>
      <c r="E245" s="12">
        <f>E246+E247+E248+E249+E250+E251+E252+E253</f>
        <v>0</v>
      </c>
      <c r="F245" s="11">
        <v>1572934</v>
      </c>
    </row>
    <row r="246" spans="1:6" ht="12.75">
      <c r="A246" s="22" t="s">
        <v>253</v>
      </c>
      <c r="B246" s="10">
        <v>0</v>
      </c>
      <c r="C246" s="10">
        <v>0</v>
      </c>
      <c r="D246" s="10">
        <v>0</v>
      </c>
      <c r="E246" s="10">
        <v>0</v>
      </c>
      <c r="F246" s="11">
        <v>1573093</v>
      </c>
    </row>
    <row r="247" spans="1:6" ht="12.75">
      <c r="A247" s="22" t="s">
        <v>254</v>
      </c>
      <c r="B247" s="10">
        <v>0</v>
      </c>
      <c r="C247" s="10">
        <v>0</v>
      </c>
      <c r="D247" s="10">
        <v>0</v>
      </c>
      <c r="E247" s="10">
        <v>0</v>
      </c>
      <c r="F247" s="11">
        <v>1573145</v>
      </c>
    </row>
    <row r="248" spans="1:6" ht="12.75">
      <c r="A248" s="22" t="s">
        <v>255</v>
      </c>
      <c r="B248" s="10">
        <v>0</v>
      </c>
      <c r="C248" s="10">
        <v>0</v>
      </c>
      <c r="D248" s="10">
        <v>0</v>
      </c>
      <c r="E248" s="10">
        <v>0</v>
      </c>
      <c r="F248" s="11">
        <v>1573146</v>
      </c>
    </row>
    <row r="249" spans="1:6" ht="12.75">
      <c r="A249" s="22" t="s">
        <v>256</v>
      </c>
      <c r="B249" s="10">
        <v>0</v>
      </c>
      <c r="C249" s="10">
        <v>0</v>
      </c>
      <c r="D249" s="10">
        <v>0</v>
      </c>
      <c r="E249" s="10">
        <v>0</v>
      </c>
      <c r="F249" s="11">
        <v>1573094</v>
      </c>
    </row>
    <row r="250" spans="1:6" ht="12.75">
      <c r="A250" s="22" t="s">
        <v>257</v>
      </c>
      <c r="B250" s="10">
        <v>0</v>
      </c>
      <c r="C250" s="10">
        <v>0</v>
      </c>
      <c r="D250" s="10">
        <v>0</v>
      </c>
      <c r="E250" s="10">
        <v>0</v>
      </c>
      <c r="F250" s="11">
        <v>1573095</v>
      </c>
    </row>
    <row r="251" spans="1:6" ht="12.75">
      <c r="A251" s="22" t="s">
        <v>258</v>
      </c>
      <c r="B251" s="10">
        <v>0</v>
      </c>
      <c r="C251" s="10">
        <v>0</v>
      </c>
      <c r="D251" s="10">
        <v>0</v>
      </c>
      <c r="E251" s="10">
        <v>0</v>
      </c>
      <c r="F251" s="11">
        <v>1573147</v>
      </c>
    </row>
    <row r="252" spans="1:6" ht="12.75">
      <c r="A252" s="22" t="s">
        <v>259</v>
      </c>
      <c r="B252" s="10">
        <v>0</v>
      </c>
      <c r="C252" s="10">
        <v>0</v>
      </c>
      <c r="D252" s="10">
        <v>0</v>
      </c>
      <c r="E252" s="10">
        <v>0</v>
      </c>
      <c r="F252" s="11">
        <v>1573096</v>
      </c>
    </row>
    <row r="253" spans="1:6" ht="12.75">
      <c r="A253" s="22" t="s">
        <v>260</v>
      </c>
      <c r="B253" s="10">
        <v>0</v>
      </c>
      <c r="C253" s="10">
        <v>0</v>
      </c>
      <c r="D253" s="10">
        <v>0</v>
      </c>
      <c r="E253" s="10">
        <v>0</v>
      </c>
      <c r="F253" s="11">
        <v>1573148</v>
      </c>
    </row>
    <row r="254" spans="1:6" ht="12.75">
      <c r="A254" s="21" t="s">
        <v>261</v>
      </c>
      <c r="B254" s="12">
        <f>B255+B259</f>
        <v>0</v>
      </c>
      <c r="C254" s="12">
        <f>C255+C259</f>
        <v>0</v>
      </c>
      <c r="D254" s="12">
        <f>D255+D259</f>
        <v>0</v>
      </c>
      <c r="E254" s="12">
        <f>E255+E259</f>
        <v>0</v>
      </c>
      <c r="F254" s="11">
        <v>1572935</v>
      </c>
    </row>
    <row r="255" spans="1:6" ht="12.75">
      <c r="A255" s="23" t="s">
        <v>262</v>
      </c>
      <c r="B255" s="12">
        <f>B256+B257+B258</f>
        <v>0</v>
      </c>
      <c r="C255" s="12">
        <f>C256+C257+C258</f>
        <v>0</v>
      </c>
      <c r="D255" s="12">
        <f>D256+D257+D258</f>
        <v>0</v>
      </c>
      <c r="E255" s="12">
        <f>E256+E257+E258</f>
        <v>0</v>
      </c>
      <c r="F255" s="11">
        <v>1573097</v>
      </c>
    </row>
    <row r="256" spans="1:6" ht="12.75">
      <c r="A256" s="24" t="s">
        <v>263</v>
      </c>
      <c r="B256" s="10">
        <v>0</v>
      </c>
      <c r="C256" s="10">
        <v>0</v>
      </c>
      <c r="D256" s="10">
        <v>0</v>
      </c>
      <c r="E256" s="10">
        <v>0</v>
      </c>
      <c r="F256" s="11">
        <v>1573149</v>
      </c>
    </row>
    <row r="257" spans="1:6" ht="12.75">
      <c r="A257" s="24" t="s">
        <v>264</v>
      </c>
      <c r="B257" s="10">
        <v>0</v>
      </c>
      <c r="C257" s="10">
        <v>0</v>
      </c>
      <c r="D257" s="10">
        <v>0</v>
      </c>
      <c r="E257" s="10">
        <v>0</v>
      </c>
      <c r="F257" s="11">
        <v>1573150</v>
      </c>
    </row>
    <row r="258" spans="1:6" ht="12.75">
      <c r="A258" s="24" t="s">
        <v>262</v>
      </c>
      <c r="B258" s="10">
        <v>0</v>
      </c>
      <c r="C258" s="10">
        <v>0</v>
      </c>
      <c r="D258" s="10">
        <v>0</v>
      </c>
      <c r="E258" s="10">
        <v>0</v>
      </c>
      <c r="F258" s="11">
        <v>1573139</v>
      </c>
    </row>
    <row r="259" spans="1:6" ht="12.75">
      <c r="A259" s="22" t="s">
        <v>265</v>
      </c>
      <c r="B259" s="10">
        <v>0</v>
      </c>
      <c r="C259" s="10">
        <v>0</v>
      </c>
      <c r="D259" s="10">
        <v>0</v>
      </c>
      <c r="E259" s="10">
        <v>0</v>
      </c>
      <c r="F259" s="11">
        <v>1573098</v>
      </c>
    </row>
    <row r="260" spans="1:6" ht="12.75">
      <c r="A260" s="21" t="s">
        <v>266</v>
      </c>
      <c r="B260" s="12">
        <f>B261</f>
        <v>0</v>
      </c>
      <c r="C260" s="12">
        <f>C261</f>
        <v>15000</v>
      </c>
      <c r="D260" s="12">
        <f>D261</f>
        <v>15000</v>
      </c>
      <c r="E260" s="12">
        <f>E261</f>
        <v>15000</v>
      </c>
      <c r="F260" s="11">
        <v>1572936</v>
      </c>
    </row>
    <row r="261" spans="1:6" ht="12.75">
      <c r="A261" s="22" t="s">
        <v>267</v>
      </c>
      <c r="B261" s="10">
        <v>0</v>
      </c>
      <c r="C261" s="10">
        <v>15000</v>
      </c>
      <c r="D261" s="10">
        <v>15000</v>
      </c>
      <c r="E261" s="10">
        <v>15000</v>
      </c>
      <c r="F261" s="11">
        <v>1573099</v>
      </c>
    </row>
    <row r="262" spans="1:6" ht="12.75">
      <c r="A262" s="21" t="s">
        <v>268</v>
      </c>
      <c r="B262" s="12">
        <f>B263+B264</f>
        <v>0</v>
      </c>
      <c r="C262" s="12">
        <f>C263+C264</f>
        <v>0</v>
      </c>
      <c r="D262" s="12">
        <f>D263+D264</f>
        <v>0</v>
      </c>
      <c r="E262" s="12">
        <f>E263+E264</f>
        <v>0</v>
      </c>
      <c r="F262" s="11">
        <v>1572937</v>
      </c>
    </row>
    <row r="263" spans="1:6" ht="12.75">
      <c r="A263" s="22" t="s">
        <v>269</v>
      </c>
      <c r="B263" s="10">
        <v>0</v>
      </c>
      <c r="C263" s="10">
        <v>0</v>
      </c>
      <c r="D263" s="10">
        <v>0</v>
      </c>
      <c r="E263" s="10">
        <v>0</v>
      </c>
      <c r="F263" s="11">
        <v>1573100</v>
      </c>
    </row>
    <row r="264" spans="1:6" ht="12.75">
      <c r="A264" s="22" t="s">
        <v>270</v>
      </c>
      <c r="B264" s="10">
        <v>0</v>
      </c>
      <c r="C264" s="10">
        <v>0</v>
      </c>
      <c r="D264" s="10">
        <v>0</v>
      </c>
      <c r="E264" s="10">
        <v>0</v>
      </c>
      <c r="F264" s="11">
        <v>1573101</v>
      </c>
    </row>
    <row r="265" spans="1:6" ht="12.75">
      <c r="A265" s="21" t="s">
        <v>271</v>
      </c>
      <c r="B265" s="12">
        <f>B266+B267+B268+B269+B270+B271</f>
        <v>0</v>
      </c>
      <c r="C265" s="12">
        <f>C266+C267+C268+C269+C270+C271</f>
        <v>30000</v>
      </c>
      <c r="D265" s="12">
        <f>D266+D267+D268+D269+D270+D271</f>
        <v>30000</v>
      </c>
      <c r="E265" s="12">
        <f>E266+E267+E268+E269+E270+E271</f>
        <v>30000</v>
      </c>
      <c r="F265" s="11">
        <v>1572938</v>
      </c>
    </row>
    <row r="266" spans="1:6" ht="12.75">
      <c r="A266" s="22" t="s">
        <v>272</v>
      </c>
      <c r="B266" s="10">
        <v>0</v>
      </c>
      <c r="C266" s="10">
        <v>5000</v>
      </c>
      <c r="D266" s="10">
        <v>5000</v>
      </c>
      <c r="E266" s="10">
        <v>5000</v>
      </c>
      <c r="F266" s="11">
        <v>1573102</v>
      </c>
    </row>
    <row r="267" spans="1:6" ht="12.75">
      <c r="A267" s="22" t="s">
        <v>273</v>
      </c>
      <c r="B267" s="10">
        <v>0</v>
      </c>
      <c r="C267" s="10">
        <v>25000</v>
      </c>
      <c r="D267" s="10">
        <v>25000</v>
      </c>
      <c r="E267" s="10">
        <v>25000</v>
      </c>
      <c r="F267" s="11">
        <v>1573103</v>
      </c>
    </row>
    <row r="268" spans="1:6" ht="12.75">
      <c r="A268" s="22" t="s">
        <v>274</v>
      </c>
      <c r="B268" s="10">
        <v>0</v>
      </c>
      <c r="C268" s="10">
        <v>0</v>
      </c>
      <c r="D268" s="10">
        <v>0</v>
      </c>
      <c r="E268" s="10">
        <v>0</v>
      </c>
      <c r="F268" s="11">
        <v>1573104</v>
      </c>
    </row>
    <row r="269" spans="1:6" ht="12.75">
      <c r="A269" s="22" t="s">
        <v>275</v>
      </c>
      <c r="B269" s="10">
        <v>0</v>
      </c>
      <c r="C269" s="10">
        <v>0</v>
      </c>
      <c r="D269" s="10">
        <v>0</v>
      </c>
      <c r="E269" s="10">
        <v>0</v>
      </c>
      <c r="F269" s="11">
        <v>1573105</v>
      </c>
    </row>
    <row r="270" spans="1:6" ht="12.75">
      <c r="A270" s="22" t="s">
        <v>276</v>
      </c>
      <c r="B270" s="10">
        <v>0</v>
      </c>
      <c r="C270" s="10">
        <v>0</v>
      </c>
      <c r="D270" s="10">
        <v>0</v>
      </c>
      <c r="E270" s="10">
        <v>0</v>
      </c>
      <c r="F270" s="11">
        <v>1573106</v>
      </c>
    </row>
    <row r="271" spans="1:6" ht="12.75">
      <c r="A271" s="22" t="s">
        <v>277</v>
      </c>
      <c r="B271" s="10">
        <v>0</v>
      </c>
      <c r="C271" s="10">
        <v>0</v>
      </c>
      <c r="D271" s="10">
        <v>0</v>
      </c>
      <c r="E271" s="10">
        <v>0</v>
      </c>
      <c r="F271" s="11">
        <v>1573107</v>
      </c>
    </row>
    <row r="272" spans="1:6" ht="12.75">
      <c r="A272" s="18" t="s">
        <v>278</v>
      </c>
      <c r="B272" s="10">
        <v>0</v>
      </c>
      <c r="C272" s="10">
        <v>0</v>
      </c>
      <c r="D272" s="10">
        <v>0</v>
      </c>
      <c r="E272" s="10">
        <v>0</v>
      </c>
      <c r="F272" s="11">
        <v>1573151</v>
      </c>
    </row>
    <row r="273" spans="1:6" ht="12.75">
      <c r="A273" s="19" t="s">
        <v>279</v>
      </c>
      <c r="B273" s="12">
        <f>B274+B276+B278</f>
        <v>0</v>
      </c>
      <c r="C273" s="12">
        <f>C274+C276+C278</f>
        <v>0</v>
      </c>
      <c r="D273" s="12">
        <f>D274+D276+D278</f>
        <v>0</v>
      </c>
      <c r="E273" s="12">
        <f>E274+E276+E278</f>
        <v>0</v>
      </c>
      <c r="F273" s="11">
        <v>1572887</v>
      </c>
    </row>
    <row r="274" spans="1:6" ht="12.75">
      <c r="A274" s="21" t="s">
        <v>280</v>
      </c>
      <c r="B274" s="12">
        <f>B275</f>
        <v>0</v>
      </c>
      <c r="C274" s="12">
        <f>C275</f>
        <v>0</v>
      </c>
      <c r="D274" s="12">
        <f>D275</f>
        <v>0</v>
      </c>
      <c r="E274" s="12">
        <f>E275</f>
        <v>0</v>
      </c>
      <c r="F274" s="11">
        <v>1573152</v>
      </c>
    </row>
    <row r="275" spans="1:6" ht="12.75">
      <c r="A275" s="22" t="s">
        <v>281</v>
      </c>
      <c r="B275" s="10">
        <v>0</v>
      </c>
      <c r="C275" s="10">
        <v>0</v>
      </c>
      <c r="D275" s="10">
        <v>0</v>
      </c>
      <c r="E275" s="10">
        <v>0</v>
      </c>
      <c r="F275" s="11">
        <v>1573153</v>
      </c>
    </row>
    <row r="276" spans="1:6" ht="12.75">
      <c r="A276" s="21" t="s">
        <v>282</v>
      </c>
      <c r="B276" s="12">
        <f>B277</f>
        <v>0</v>
      </c>
      <c r="C276" s="12">
        <f>C277</f>
        <v>0</v>
      </c>
      <c r="D276" s="12">
        <f>D277</f>
        <v>0</v>
      </c>
      <c r="E276" s="12">
        <f>E277</f>
        <v>0</v>
      </c>
      <c r="F276" s="11">
        <v>1572939</v>
      </c>
    </row>
    <row r="277" spans="1:6" ht="12.75">
      <c r="A277" s="22" t="s">
        <v>283</v>
      </c>
      <c r="B277" s="10">
        <v>0</v>
      </c>
      <c r="C277" s="10">
        <v>0</v>
      </c>
      <c r="D277" s="10">
        <v>0</v>
      </c>
      <c r="E277" s="10">
        <v>0</v>
      </c>
      <c r="F277" s="11">
        <v>1573108</v>
      </c>
    </row>
    <row r="278" spans="1:6" ht="12.75">
      <c r="A278" s="20" t="s">
        <v>284</v>
      </c>
      <c r="B278" s="10">
        <v>0</v>
      </c>
      <c r="C278" s="10">
        <v>0</v>
      </c>
      <c r="D278" s="10">
        <v>0</v>
      </c>
      <c r="E278" s="10">
        <v>0</v>
      </c>
      <c r="F278" s="11">
        <v>1573154</v>
      </c>
    </row>
    <row r="279" spans="1:6" ht="12.75">
      <c r="A279" s="19" t="s">
        <v>285</v>
      </c>
      <c r="B279" s="12">
        <f aca="true" t="shared" si="0" ref="B279:E280">B280</f>
        <v>0</v>
      </c>
      <c r="C279" s="12">
        <f t="shared" si="0"/>
        <v>0</v>
      </c>
      <c r="D279" s="12">
        <f t="shared" si="0"/>
        <v>50000</v>
      </c>
      <c r="E279" s="12">
        <f t="shared" si="0"/>
        <v>50000</v>
      </c>
      <c r="F279" s="11">
        <v>1572888</v>
      </c>
    </row>
    <row r="280" spans="1:6" ht="12.75">
      <c r="A280" s="21" t="s">
        <v>285</v>
      </c>
      <c r="B280" s="12">
        <f t="shared" si="0"/>
        <v>0</v>
      </c>
      <c r="C280" s="12">
        <f t="shared" si="0"/>
        <v>0</v>
      </c>
      <c r="D280" s="12">
        <f t="shared" si="0"/>
        <v>50000</v>
      </c>
      <c r="E280" s="12">
        <f t="shared" si="0"/>
        <v>50000</v>
      </c>
      <c r="F280" s="11">
        <v>1572940</v>
      </c>
    </row>
    <row r="281" spans="1:6" ht="12.75">
      <c r="A281" s="22" t="s">
        <v>286</v>
      </c>
      <c r="B281" s="10">
        <v>0</v>
      </c>
      <c r="C281" s="10">
        <v>0</v>
      </c>
      <c r="D281" s="10">
        <v>50000</v>
      </c>
      <c r="E281" s="10">
        <v>50000</v>
      </c>
      <c r="F281" s="11">
        <v>1573109</v>
      </c>
    </row>
    <row r="282" spans="1:6" ht="12.75">
      <c r="A282" s="19" t="s">
        <v>287</v>
      </c>
      <c r="B282" s="12">
        <f>B283+B284+B289+B290+B291+B292+B293+B294+B295+B296</f>
        <v>0</v>
      </c>
      <c r="C282" s="12">
        <f>C283+C284+C289+C290+C291+C292+C293+C294+C295+C296</f>
        <v>0</v>
      </c>
      <c r="D282" s="12">
        <f>D283+D284+D289+D290+D291+D292+D293+D294+D295+D296</f>
        <v>0</v>
      </c>
      <c r="E282" s="12">
        <f>E283+E284+E289+E290+E291+E292+E293+E294+E295+E296</f>
        <v>0</v>
      </c>
      <c r="F282" s="11">
        <v>1572889</v>
      </c>
    </row>
    <row r="283" spans="1:6" ht="38.25">
      <c r="A283" s="20" t="s">
        <v>288</v>
      </c>
      <c r="B283" s="10">
        <v>0</v>
      </c>
      <c r="C283" s="10">
        <v>0</v>
      </c>
      <c r="D283" s="10">
        <v>0</v>
      </c>
      <c r="E283" s="10">
        <v>0</v>
      </c>
      <c r="F283" s="11">
        <v>1572941</v>
      </c>
    </row>
    <row r="284" spans="1:6" ht="38.25">
      <c r="A284" s="21" t="s">
        <v>289</v>
      </c>
      <c r="B284" s="12">
        <f>B285+B286+B287+B288</f>
        <v>0</v>
      </c>
      <c r="C284" s="12">
        <f>C285+C286+C287+C288</f>
        <v>0</v>
      </c>
      <c r="D284" s="12">
        <f>D285+D286+D287+D288</f>
        <v>0</v>
      </c>
      <c r="E284" s="12">
        <f>E285+E286+E287+E288</f>
        <v>0</v>
      </c>
      <c r="F284" s="11">
        <v>1572942</v>
      </c>
    </row>
    <row r="285" spans="1:6" ht="25.5">
      <c r="A285" s="22" t="s">
        <v>290</v>
      </c>
      <c r="B285" s="10">
        <v>0</v>
      </c>
      <c r="C285" s="10">
        <v>0</v>
      </c>
      <c r="D285" s="10">
        <v>0</v>
      </c>
      <c r="E285" s="10">
        <v>0</v>
      </c>
      <c r="F285" s="11">
        <v>1573110</v>
      </c>
    </row>
    <row r="286" spans="1:6" ht="25.5">
      <c r="A286" s="22" t="s">
        <v>291</v>
      </c>
      <c r="B286" s="10">
        <v>0</v>
      </c>
      <c r="C286" s="10">
        <v>0</v>
      </c>
      <c r="D286" s="10">
        <v>0</v>
      </c>
      <c r="E286" s="10">
        <v>0</v>
      </c>
      <c r="F286" s="11">
        <v>1573111</v>
      </c>
    </row>
    <row r="287" spans="1:6" ht="38.25">
      <c r="A287" s="22" t="s">
        <v>292</v>
      </c>
      <c r="B287" s="10">
        <v>0</v>
      </c>
      <c r="C287" s="10">
        <v>0</v>
      </c>
      <c r="D287" s="10">
        <v>0</v>
      </c>
      <c r="E287" s="10">
        <v>0</v>
      </c>
      <c r="F287" s="11">
        <v>1573112</v>
      </c>
    </row>
    <row r="288" spans="1:6" ht="25.5">
      <c r="A288" s="22" t="s">
        <v>293</v>
      </c>
      <c r="B288" s="10">
        <v>0</v>
      </c>
      <c r="C288" s="10">
        <v>0</v>
      </c>
      <c r="D288" s="10">
        <v>0</v>
      </c>
      <c r="E288" s="10">
        <v>0</v>
      </c>
      <c r="F288" s="11">
        <v>1573113</v>
      </c>
    </row>
    <row r="289" spans="1:6" ht="76.5">
      <c r="A289" s="20" t="s">
        <v>294</v>
      </c>
      <c r="B289" s="10">
        <v>0</v>
      </c>
      <c r="C289" s="10">
        <v>0</v>
      </c>
      <c r="D289" s="10">
        <v>0</v>
      </c>
      <c r="E289" s="10">
        <v>0</v>
      </c>
      <c r="F289" s="11">
        <v>1572943</v>
      </c>
    </row>
    <row r="290" spans="1:6" ht="38.25">
      <c r="A290" s="20" t="s">
        <v>295</v>
      </c>
      <c r="B290" s="10">
        <v>0</v>
      </c>
      <c r="C290" s="10">
        <v>0</v>
      </c>
      <c r="D290" s="10">
        <v>0</v>
      </c>
      <c r="E290" s="10">
        <v>0</v>
      </c>
      <c r="F290" s="11">
        <v>1572944</v>
      </c>
    </row>
    <row r="291" spans="1:6" ht="38.25">
      <c r="A291" s="20" t="s">
        <v>296</v>
      </c>
      <c r="B291" s="10">
        <v>0</v>
      </c>
      <c r="C291" s="10">
        <v>0</v>
      </c>
      <c r="D291" s="10">
        <v>0</v>
      </c>
      <c r="E291" s="10">
        <v>0</v>
      </c>
      <c r="F291" s="11">
        <v>1572945</v>
      </c>
    </row>
    <row r="292" spans="1:6" ht="25.5">
      <c r="A292" s="20" t="s">
        <v>297</v>
      </c>
      <c r="B292" s="10">
        <v>0</v>
      </c>
      <c r="C292" s="10">
        <v>0</v>
      </c>
      <c r="D292" s="10">
        <v>0</v>
      </c>
      <c r="E292" s="10">
        <v>0</v>
      </c>
      <c r="F292" s="11">
        <v>1572946</v>
      </c>
    </row>
    <row r="293" spans="1:6" ht="38.25">
      <c r="A293" s="20" t="s">
        <v>298</v>
      </c>
      <c r="B293" s="10">
        <v>0</v>
      </c>
      <c r="C293" s="10">
        <v>0</v>
      </c>
      <c r="D293" s="10">
        <v>0</v>
      </c>
      <c r="E293" s="10">
        <v>0</v>
      </c>
      <c r="F293" s="11">
        <v>1572947</v>
      </c>
    </row>
    <row r="294" spans="1:6" ht="25.5">
      <c r="A294" s="20" t="s">
        <v>299</v>
      </c>
      <c r="B294" s="10">
        <v>0</v>
      </c>
      <c r="C294" s="10">
        <v>0</v>
      </c>
      <c r="D294" s="10">
        <v>0</v>
      </c>
      <c r="E294" s="10">
        <v>0</v>
      </c>
      <c r="F294" s="11">
        <v>1572948</v>
      </c>
    </row>
    <row r="295" spans="1:6" ht="25.5">
      <c r="A295" s="20" t="s">
        <v>300</v>
      </c>
      <c r="B295" s="10">
        <v>0</v>
      </c>
      <c r="C295" s="10">
        <v>0</v>
      </c>
      <c r="D295" s="10">
        <v>0</v>
      </c>
      <c r="E295" s="10">
        <v>0</v>
      </c>
      <c r="F295" s="11">
        <v>1572949</v>
      </c>
    </row>
    <row r="296" spans="1:6" ht="12.75">
      <c r="A296" s="20" t="s">
        <v>301</v>
      </c>
      <c r="B296" s="10">
        <v>0</v>
      </c>
      <c r="C296" s="10">
        <v>0</v>
      </c>
      <c r="D296" s="10">
        <v>0</v>
      </c>
      <c r="E296" s="10">
        <v>0</v>
      </c>
      <c r="F296" s="11">
        <v>1574422</v>
      </c>
    </row>
    <row r="297" spans="1:6" ht="12.75">
      <c r="A297" s="17" t="s">
        <v>302</v>
      </c>
      <c r="B297" s="12">
        <f>B298+B343+B350+B351</f>
        <v>1612459.5</v>
      </c>
      <c r="C297" s="12">
        <f>C298+C343+C350+C351</f>
        <v>4163187.92</v>
      </c>
      <c r="D297" s="12">
        <f>D298+D343+D350+D351</f>
        <v>2693493</v>
      </c>
      <c r="E297" s="12">
        <f>E298+E343+E350+E351</f>
        <v>4305952.5</v>
      </c>
      <c r="F297" s="11">
        <v>1572877</v>
      </c>
    </row>
    <row r="298" spans="1:6" ht="12.75">
      <c r="A298" s="19" t="s">
        <v>303</v>
      </c>
      <c r="B298" s="12">
        <f>B299+B308+B322+B324+B327+B333+B342</f>
        <v>1612459.5</v>
      </c>
      <c r="C298" s="12">
        <f>C299+C308+C322+C324+C327+C333+C342</f>
        <v>4163187.92</v>
      </c>
      <c r="D298" s="12">
        <f>D299+D308+D322+D324+D327+D333+D342</f>
        <v>2693493</v>
      </c>
      <c r="E298" s="12">
        <f>E299+E308+E322+E324+E327+E333+E342</f>
        <v>4305952.5</v>
      </c>
      <c r="F298" s="11">
        <v>1572890</v>
      </c>
    </row>
    <row r="299" spans="1:6" ht="12.75">
      <c r="A299" s="21" t="s">
        <v>304</v>
      </c>
      <c r="B299" s="12">
        <f>B300+B301+B303+B304+B305+B306+B307</f>
        <v>0</v>
      </c>
      <c r="C299" s="12">
        <f>C300+C301+C303+C304+C305+C306+C307</f>
        <v>0</v>
      </c>
      <c r="D299" s="12">
        <f>D300+D301+D303+D304+D305+D306+D307</f>
        <v>0</v>
      </c>
      <c r="E299" s="12">
        <f>E300+E301+E303+E304+E305+E306+E307</f>
        <v>0</v>
      </c>
      <c r="F299" s="11">
        <v>1572950</v>
      </c>
    </row>
    <row r="300" spans="1:6" ht="12.75">
      <c r="A300" s="22" t="s">
        <v>305</v>
      </c>
      <c r="B300" s="10">
        <v>0</v>
      </c>
      <c r="C300" s="10">
        <v>0</v>
      </c>
      <c r="D300" s="10">
        <v>0</v>
      </c>
      <c r="E300" s="10">
        <v>0</v>
      </c>
      <c r="F300" s="11">
        <v>1573114</v>
      </c>
    </row>
    <row r="301" spans="1:6" ht="12.75">
      <c r="A301" s="23" t="s">
        <v>306</v>
      </c>
      <c r="B301" s="12">
        <f>B302</f>
        <v>0</v>
      </c>
      <c r="C301" s="12">
        <f>C302</f>
        <v>0</v>
      </c>
      <c r="D301" s="12">
        <f>D302</f>
        <v>0</v>
      </c>
      <c r="E301" s="12">
        <f>E302</f>
        <v>0</v>
      </c>
      <c r="F301" s="11">
        <v>1573115</v>
      </c>
    </row>
    <row r="302" spans="1:6" ht="12.75">
      <c r="A302" s="24" t="s">
        <v>306</v>
      </c>
      <c r="B302" s="10">
        <v>0</v>
      </c>
      <c r="C302" s="10">
        <v>0</v>
      </c>
      <c r="D302" s="10">
        <v>0</v>
      </c>
      <c r="E302" s="10">
        <v>0</v>
      </c>
      <c r="F302" s="11">
        <v>1573140</v>
      </c>
    </row>
    <row r="303" spans="1:6" ht="12.75">
      <c r="A303" s="22" t="s">
        <v>307</v>
      </c>
      <c r="B303" s="10">
        <v>0</v>
      </c>
      <c r="C303" s="10">
        <v>0</v>
      </c>
      <c r="D303" s="10">
        <v>0</v>
      </c>
      <c r="E303" s="10">
        <v>0</v>
      </c>
      <c r="F303" s="11">
        <v>1573155</v>
      </c>
    </row>
    <row r="304" spans="1:6" ht="25.5">
      <c r="A304" s="22" t="s">
        <v>308</v>
      </c>
      <c r="B304" s="10">
        <v>0</v>
      </c>
      <c r="C304" s="10">
        <v>0</v>
      </c>
      <c r="D304" s="10">
        <v>0</v>
      </c>
      <c r="E304" s="10">
        <v>0</v>
      </c>
      <c r="F304" s="11">
        <v>1573156</v>
      </c>
    </row>
    <row r="305" spans="1:6" ht="25.5">
      <c r="A305" s="22" t="s">
        <v>309</v>
      </c>
      <c r="B305" s="10">
        <v>0</v>
      </c>
      <c r="C305" s="10">
        <v>0</v>
      </c>
      <c r="D305" s="10">
        <v>0</v>
      </c>
      <c r="E305" s="10">
        <v>0</v>
      </c>
      <c r="F305" s="11">
        <v>1573157</v>
      </c>
    </row>
    <row r="306" spans="1:6" ht="25.5">
      <c r="A306" s="22" t="s">
        <v>310</v>
      </c>
      <c r="B306" s="10">
        <v>0</v>
      </c>
      <c r="C306" s="10">
        <v>0</v>
      </c>
      <c r="D306" s="10">
        <v>0</v>
      </c>
      <c r="E306" s="10">
        <v>0</v>
      </c>
      <c r="F306" s="11">
        <v>1573116</v>
      </c>
    </row>
    <row r="307" spans="1:6" ht="12.75">
      <c r="A307" s="22" t="s">
        <v>311</v>
      </c>
      <c r="B307" s="10">
        <v>0</v>
      </c>
      <c r="C307" s="10">
        <v>0</v>
      </c>
      <c r="D307" s="10">
        <v>0</v>
      </c>
      <c r="E307" s="10">
        <v>0</v>
      </c>
      <c r="F307" s="11">
        <v>1573117</v>
      </c>
    </row>
    <row r="308" spans="1:6" ht="12.75">
      <c r="A308" s="21" t="s">
        <v>312</v>
      </c>
      <c r="B308" s="12">
        <f>B309+B310+B311+B312+B313+B314+B315+B316+B317+B318+B319+B320+B321</f>
        <v>1612459.5</v>
      </c>
      <c r="C308" s="12">
        <f>C309+C310+C311+C312+C313+C314+C315+C316+C317+C318+C319+C320+C321</f>
        <v>4163187.92</v>
      </c>
      <c r="D308" s="12">
        <f>D309+D310+D311+D312+D313+D314+D315+D316+D317+D318+D319+D320+D321</f>
        <v>2693493</v>
      </c>
      <c r="E308" s="12">
        <f>E309+E310+E311+E312+E313+E314+E315+E316+E317+E318+E319+E320+E321</f>
        <v>4305952.5</v>
      </c>
      <c r="F308" s="11">
        <v>1572951</v>
      </c>
    </row>
    <row r="309" spans="1:6" ht="12.75">
      <c r="A309" s="22" t="s">
        <v>313</v>
      </c>
      <c r="B309" s="10">
        <v>0</v>
      </c>
      <c r="C309" s="10">
        <v>0</v>
      </c>
      <c r="D309" s="10">
        <v>0</v>
      </c>
      <c r="E309" s="10">
        <v>0</v>
      </c>
      <c r="F309" s="11">
        <v>1573118</v>
      </c>
    </row>
    <row r="310" spans="1:6" ht="12.75">
      <c r="A310" s="22" t="s">
        <v>314</v>
      </c>
      <c r="B310" s="10">
        <v>0</v>
      </c>
      <c r="C310" s="10">
        <v>0</v>
      </c>
      <c r="D310" s="10">
        <v>0</v>
      </c>
      <c r="E310" s="10">
        <v>0</v>
      </c>
      <c r="F310" s="11">
        <v>1573119</v>
      </c>
    </row>
    <row r="311" spans="1:6" ht="12.75">
      <c r="A311" s="22" t="s">
        <v>315</v>
      </c>
      <c r="B311" s="10">
        <v>0</v>
      </c>
      <c r="C311" s="10">
        <v>0</v>
      </c>
      <c r="D311" s="10">
        <v>0</v>
      </c>
      <c r="E311" s="10">
        <v>0</v>
      </c>
      <c r="F311" s="11">
        <v>1573158</v>
      </c>
    </row>
    <row r="312" spans="1:6" ht="12.75">
      <c r="A312" s="22" t="s">
        <v>316</v>
      </c>
      <c r="B312" s="10">
        <v>0</v>
      </c>
      <c r="C312" s="10">
        <v>15000</v>
      </c>
      <c r="D312" s="10">
        <v>15000</v>
      </c>
      <c r="E312" s="10">
        <v>15000</v>
      </c>
      <c r="F312" s="11">
        <v>1573120</v>
      </c>
    </row>
    <row r="313" spans="1:6" ht="12.75">
      <c r="A313" s="22" t="s">
        <v>317</v>
      </c>
      <c r="B313" s="10">
        <v>0</v>
      </c>
      <c r="C313" s="10">
        <v>0</v>
      </c>
      <c r="D313" s="10">
        <v>50000</v>
      </c>
      <c r="E313" s="10">
        <v>50000</v>
      </c>
      <c r="F313" s="11">
        <v>1573121</v>
      </c>
    </row>
    <row r="314" spans="1:6" ht="12.75">
      <c r="A314" s="22" t="s">
        <v>318</v>
      </c>
      <c r="B314" s="10">
        <v>0</v>
      </c>
      <c r="C314" s="10">
        <v>0</v>
      </c>
      <c r="D314" s="10">
        <v>0</v>
      </c>
      <c r="E314" s="10">
        <v>0</v>
      </c>
      <c r="F314" s="11">
        <v>1573122</v>
      </c>
    </row>
    <row r="315" spans="1:6" ht="12.75">
      <c r="A315" s="22" t="s">
        <v>319</v>
      </c>
      <c r="B315" s="10">
        <v>1612459.5</v>
      </c>
      <c r="C315" s="10">
        <v>4148187.92</v>
      </c>
      <c r="D315" s="10">
        <v>2628493</v>
      </c>
      <c r="E315" s="10">
        <v>4240952.5</v>
      </c>
      <c r="F315" s="11">
        <v>1573123</v>
      </c>
    </row>
    <row r="316" spans="1:6" ht="12.75">
      <c r="A316" s="22" t="s">
        <v>320</v>
      </c>
      <c r="B316" s="10">
        <v>0</v>
      </c>
      <c r="C316" s="10">
        <v>0</v>
      </c>
      <c r="D316" s="10">
        <v>0</v>
      </c>
      <c r="E316" s="10">
        <v>0</v>
      </c>
      <c r="F316" s="11">
        <v>1573124</v>
      </c>
    </row>
    <row r="317" spans="1:6" ht="12.75">
      <c r="A317" s="22" t="s">
        <v>321</v>
      </c>
      <c r="B317" s="10">
        <v>0</v>
      </c>
      <c r="C317" s="10">
        <v>0</v>
      </c>
      <c r="D317" s="10">
        <v>0</v>
      </c>
      <c r="E317" s="10">
        <v>0</v>
      </c>
      <c r="F317" s="11">
        <v>1573125</v>
      </c>
    </row>
    <row r="318" spans="1:6" ht="12.75">
      <c r="A318" s="22" t="s">
        <v>322</v>
      </c>
      <c r="B318" s="10">
        <v>0</v>
      </c>
      <c r="C318" s="10">
        <v>0</v>
      </c>
      <c r="D318" s="10">
        <v>0</v>
      </c>
      <c r="E318" s="10">
        <v>0</v>
      </c>
      <c r="F318" s="11">
        <v>1573126</v>
      </c>
    </row>
    <row r="319" spans="1:6" ht="12.75">
      <c r="A319" s="22" t="s">
        <v>323</v>
      </c>
      <c r="B319" s="10">
        <v>0</v>
      </c>
      <c r="C319" s="10">
        <v>0</v>
      </c>
      <c r="D319" s="10">
        <v>0</v>
      </c>
      <c r="E319" s="10">
        <v>0</v>
      </c>
      <c r="F319" s="11">
        <v>1573127</v>
      </c>
    </row>
    <row r="320" spans="1:6" ht="25.5">
      <c r="A320" s="22" t="s">
        <v>324</v>
      </c>
      <c r="B320" s="10">
        <v>0</v>
      </c>
      <c r="C320" s="10">
        <v>0</v>
      </c>
      <c r="D320" s="10">
        <v>0</v>
      </c>
      <c r="E320" s="10">
        <v>0</v>
      </c>
      <c r="F320" s="11">
        <v>1573128</v>
      </c>
    </row>
    <row r="321" spans="1:6" ht="25.5">
      <c r="A321" s="22" t="s">
        <v>325</v>
      </c>
      <c r="B321" s="10">
        <v>0</v>
      </c>
      <c r="C321" s="10">
        <v>0</v>
      </c>
      <c r="D321" s="10">
        <v>0</v>
      </c>
      <c r="E321" s="10">
        <v>0</v>
      </c>
      <c r="F321" s="11">
        <v>1573129</v>
      </c>
    </row>
    <row r="322" spans="1:6" ht="12.75">
      <c r="A322" s="21" t="s">
        <v>326</v>
      </c>
      <c r="B322" s="12">
        <f>B323</f>
        <v>0</v>
      </c>
      <c r="C322" s="12">
        <f>C323</f>
        <v>0</v>
      </c>
      <c r="D322" s="12">
        <f>D323</f>
        <v>0</v>
      </c>
      <c r="E322" s="12">
        <f>E323</f>
        <v>0</v>
      </c>
      <c r="F322" s="11">
        <v>1573159</v>
      </c>
    </row>
    <row r="323" spans="1:6" ht="12.75">
      <c r="A323" s="22" t="s">
        <v>327</v>
      </c>
      <c r="B323" s="10">
        <v>0</v>
      </c>
      <c r="C323" s="10">
        <v>0</v>
      </c>
      <c r="D323" s="10">
        <v>0</v>
      </c>
      <c r="E323" s="10">
        <v>0</v>
      </c>
      <c r="F323" s="11">
        <v>1573160</v>
      </c>
    </row>
    <row r="324" spans="1:6" ht="12.75">
      <c r="A324" s="21" t="s">
        <v>328</v>
      </c>
      <c r="B324" s="12">
        <f>B325+B326</f>
        <v>0</v>
      </c>
      <c r="C324" s="12">
        <f>C325+C326</f>
        <v>0</v>
      </c>
      <c r="D324" s="12">
        <f>D325+D326</f>
        <v>0</v>
      </c>
      <c r="E324" s="12">
        <f>E325+E326</f>
        <v>0</v>
      </c>
      <c r="F324" s="11">
        <v>1572952</v>
      </c>
    </row>
    <row r="325" spans="1:6" ht="12.75">
      <c r="A325" s="22" t="s">
        <v>329</v>
      </c>
      <c r="B325" s="10">
        <v>0</v>
      </c>
      <c r="C325" s="10">
        <v>0</v>
      </c>
      <c r="D325" s="10">
        <v>0</v>
      </c>
      <c r="E325" s="10">
        <v>0</v>
      </c>
      <c r="F325" s="11">
        <v>1573130</v>
      </c>
    </row>
    <row r="326" spans="1:6" ht="12.75">
      <c r="A326" s="22" t="s">
        <v>330</v>
      </c>
      <c r="B326" s="10">
        <v>0</v>
      </c>
      <c r="C326" s="10">
        <v>0</v>
      </c>
      <c r="D326" s="10">
        <v>0</v>
      </c>
      <c r="E326" s="10">
        <v>0</v>
      </c>
      <c r="F326" s="11">
        <v>1573131</v>
      </c>
    </row>
    <row r="327" spans="1:6" ht="12.75">
      <c r="A327" s="21" t="s">
        <v>331</v>
      </c>
      <c r="B327" s="12">
        <f>B328+B329+B330+B331+B332</f>
        <v>0</v>
      </c>
      <c r="C327" s="12">
        <f>C328+C329+C330+C331+C332</f>
        <v>0</v>
      </c>
      <c r="D327" s="12">
        <f>D328+D329+D330+D331+D332</f>
        <v>0</v>
      </c>
      <c r="E327" s="12">
        <f>E328+E329+E330+E331+E332</f>
        <v>0</v>
      </c>
      <c r="F327" s="11">
        <v>1572953</v>
      </c>
    </row>
    <row r="328" spans="1:6" ht="12.75">
      <c r="A328" s="22" t="s">
        <v>332</v>
      </c>
      <c r="B328" s="10">
        <v>0</v>
      </c>
      <c r="C328" s="10">
        <v>0</v>
      </c>
      <c r="D328" s="10">
        <v>0</v>
      </c>
      <c r="E328" s="10">
        <v>0</v>
      </c>
      <c r="F328" s="11">
        <v>1573161</v>
      </c>
    </row>
    <row r="329" spans="1:6" ht="12.75">
      <c r="A329" s="22" t="s">
        <v>333</v>
      </c>
      <c r="B329" s="10">
        <v>0</v>
      </c>
      <c r="C329" s="10">
        <v>0</v>
      </c>
      <c r="D329" s="10">
        <v>0</v>
      </c>
      <c r="E329" s="10">
        <v>0</v>
      </c>
      <c r="F329" s="11">
        <v>1573132</v>
      </c>
    </row>
    <row r="330" spans="1:6" ht="12.75">
      <c r="A330" s="22" t="s">
        <v>334</v>
      </c>
      <c r="B330" s="10">
        <v>0</v>
      </c>
      <c r="C330" s="10">
        <v>0</v>
      </c>
      <c r="D330" s="10">
        <v>0</v>
      </c>
      <c r="E330" s="10">
        <v>0</v>
      </c>
      <c r="F330" s="11">
        <v>1573162</v>
      </c>
    </row>
    <row r="331" spans="1:6" ht="12.75">
      <c r="A331" s="22" t="s">
        <v>335</v>
      </c>
      <c r="B331" s="10">
        <v>0</v>
      </c>
      <c r="C331" s="10">
        <v>0</v>
      </c>
      <c r="D331" s="10">
        <v>0</v>
      </c>
      <c r="E331" s="10">
        <v>0</v>
      </c>
      <c r="F331" s="11">
        <v>1573163</v>
      </c>
    </row>
    <row r="332" spans="1:6" ht="12.75">
      <c r="A332" s="22" t="s">
        <v>336</v>
      </c>
      <c r="B332" s="10">
        <v>0</v>
      </c>
      <c r="C332" s="10">
        <v>0</v>
      </c>
      <c r="D332" s="10">
        <v>0</v>
      </c>
      <c r="E332" s="10">
        <v>0</v>
      </c>
      <c r="F332" s="11">
        <v>1573133</v>
      </c>
    </row>
    <row r="333" spans="1:6" ht="12.75">
      <c r="A333" s="21" t="s">
        <v>337</v>
      </c>
      <c r="B333" s="12">
        <f>B334+B335+B336+B337+B338+B339+B340+B341</f>
        <v>0</v>
      </c>
      <c r="C333" s="12">
        <f>C334+C335+C336+C337+C338+C339+C340+C341</f>
        <v>0</v>
      </c>
      <c r="D333" s="12">
        <f>D334+D335+D336+D337+D338+D339+D340+D341</f>
        <v>0</v>
      </c>
      <c r="E333" s="12">
        <f>E334+E335+E336+E337+E338+E339+E340+E341</f>
        <v>0</v>
      </c>
      <c r="F333" s="11">
        <v>1573164</v>
      </c>
    </row>
    <row r="334" spans="1:6" ht="12.75">
      <c r="A334" s="22" t="s">
        <v>338</v>
      </c>
      <c r="B334" s="10">
        <v>0</v>
      </c>
      <c r="C334" s="10">
        <v>0</v>
      </c>
      <c r="D334" s="10">
        <v>0</v>
      </c>
      <c r="E334" s="10">
        <v>0</v>
      </c>
      <c r="F334" s="11">
        <v>1573165</v>
      </c>
    </row>
    <row r="335" spans="1:6" ht="12.75">
      <c r="A335" s="22" t="s">
        <v>339</v>
      </c>
      <c r="B335" s="10">
        <v>0</v>
      </c>
      <c r="C335" s="10">
        <v>0</v>
      </c>
      <c r="D335" s="10">
        <v>0</v>
      </c>
      <c r="E335" s="10">
        <v>0</v>
      </c>
      <c r="F335" s="11">
        <v>1573166</v>
      </c>
    </row>
    <row r="336" spans="1:6" ht="12.75">
      <c r="A336" s="22" t="s">
        <v>340</v>
      </c>
      <c r="B336" s="10">
        <v>0</v>
      </c>
      <c r="C336" s="10">
        <v>0</v>
      </c>
      <c r="D336" s="10">
        <v>0</v>
      </c>
      <c r="E336" s="10">
        <v>0</v>
      </c>
      <c r="F336" s="11">
        <v>1573167</v>
      </c>
    </row>
    <row r="337" spans="1:6" ht="12.75">
      <c r="A337" s="22" t="s">
        <v>341</v>
      </c>
      <c r="B337" s="10">
        <v>0</v>
      </c>
      <c r="C337" s="10">
        <v>0</v>
      </c>
      <c r="D337" s="10">
        <v>0</v>
      </c>
      <c r="E337" s="10">
        <v>0</v>
      </c>
      <c r="F337" s="11">
        <v>1573168</v>
      </c>
    </row>
    <row r="338" spans="1:6" ht="12.75">
      <c r="A338" s="22" t="s">
        <v>342</v>
      </c>
      <c r="B338" s="10">
        <v>0</v>
      </c>
      <c r="C338" s="10">
        <v>0</v>
      </c>
      <c r="D338" s="10">
        <v>0</v>
      </c>
      <c r="E338" s="10">
        <v>0</v>
      </c>
      <c r="F338" s="11">
        <v>1573169</v>
      </c>
    </row>
    <row r="339" spans="1:6" ht="12.75">
      <c r="A339" s="22" t="s">
        <v>343</v>
      </c>
      <c r="B339" s="10">
        <v>0</v>
      </c>
      <c r="C339" s="10">
        <v>0</v>
      </c>
      <c r="D339" s="10">
        <v>0</v>
      </c>
      <c r="E339" s="10">
        <v>0</v>
      </c>
      <c r="F339" s="11">
        <v>1573170</v>
      </c>
    </row>
    <row r="340" spans="1:6" ht="12.75">
      <c r="A340" s="22" t="s">
        <v>344</v>
      </c>
      <c r="B340" s="10">
        <v>0</v>
      </c>
      <c r="C340" s="10">
        <v>0</v>
      </c>
      <c r="D340" s="10">
        <v>0</v>
      </c>
      <c r="E340" s="10">
        <v>0</v>
      </c>
      <c r="F340" s="11">
        <v>1573171</v>
      </c>
    </row>
    <row r="341" spans="1:6" ht="12.75">
      <c r="A341" s="22" t="s">
        <v>345</v>
      </c>
      <c r="B341" s="10">
        <v>0</v>
      </c>
      <c r="C341" s="10">
        <v>0</v>
      </c>
      <c r="D341" s="10">
        <v>0</v>
      </c>
      <c r="E341" s="10">
        <v>0</v>
      </c>
      <c r="F341" s="11">
        <v>1573172</v>
      </c>
    </row>
    <row r="342" spans="1:6" ht="25.5">
      <c r="A342" s="20" t="s">
        <v>346</v>
      </c>
      <c r="B342" s="10">
        <v>0</v>
      </c>
      <c r="C342" s="10">
        <v>0</v>
      </c>
      <c r="D342" s="10">
        <v>0</v>
      </c>
      <c r="E342" s="10">
        <v>0</v>
      </c>
      <c r="F342" s="11">
        <v>1572954</v>
      </c>
    </row>
    <row r="343" spans="1:6" ht="12.75">
      <c r="A343" s="19" t="s">
        <v>347</v>
      </c>
      <c r="B343" s="12">
        <f>B344+B345+B347+B348+B349</f>
        <v>0</v>
      </c>
      <c r="C343" s="12">
        <f>C344+C345+C347+C348+C349</f>
        <v>0</v>
      </c>
      <c r="D343" s="12">
        <f>D344+D345+D347+D348+D349</f>
        <v>0</v>
      </c>
      <c r="E343" s="12">
        <f>E344+E345+E347+E348+E349</f>
        <v>0</v>
      </c>
      <c r="F343" s="11">
        <v>1572891</v>
      </c>
    </row>
    <row r="344" spans="1:6" ht="12.75">
      <c r="A344" s="20" t="s">
        <v>348</v>
      </c>
      <c r="B344" s="10">
        <v>0</v>
      </c>
      <c r="C344" s="10">
        <v>0</v>
      </c>
      <c r="D344" s="10">
        <v>0</v>
      </c>
      <c r="E344" s="10">
        <v>0</v>
      </c>
      <c r="F344" s="11">
        <v>1572955</v>
      </c>
    </row>
    <row r="345" spans="1:6" ht="12.75">
      <c r="A345" s="21" t="s">
        <v>349</v>
      </c>
      <c r="B345" s="12">
        <f>B346</f>
        <v>0</v>
      </c>
      <c r="C345" s="12">
        <f>C346</f>
        <v>0</v>
      </c>
      <c r="D345" s="12">
        <f>D346</f>
        <v>0</v>
      </c>
      <c r="E345" s="12">
        <f>E346</f>
        <v>0</v>
      </c>
      <c r="F345" s="11">
        <v>1572956</v>
      </c>
    </row>
    <row r="346" spans="1:6" ht="12.75">
      <c r="A346" s="22" t="s">
        <v>350</v>
      </c>
      <c r="B346" s="10">
        <v>0</v>
      </c>
      <c r="C346" s="10">
        <v>0</v>
      </c>
      <c r="D346" s="10">
        <v>0</v>
      </c>
      <c r="E346" s="10">
        <v>0</v>
      </c>
      <c r="F346" s="11">
        <v>1573134</v>
      </c>
    </row>
    <row r="347" spans="1:6" ht="12.75">
      <c r="A347" s="20" t="s">
        <v>351</v>
      </c>
      <c r="B347" s="10">
        <v>0</v>
      </c>
      <c r="C347" s="10">
        <v>0</v>
      </c>
      <c r="D347" s="10">
        <v>0</v>
      </c>
      <c r="E347" s="10">
        <v>0</v>
      </c>
      <c r="F347" s="11">
        <v>1572957</v>
      </c>
    </row>
    <row r="348" spans="1:6" ht="12.75">
      <c r="A348" s="20" t="s">
        <v>352</v>
      </c>
      <c r="B348" s="10">
        <v>0</v>
      </c>
      <c r="C348" s="10">
        <v>0</v>
      </c>
      <c r="D348" s="10">
        <v>0</v>
      </c>
      <c r="E348" s="10">
        <v>0</v>
      </c>
      <c r="F348" s="11">
        <v>1572958</v>
      </c>
    </row>
    <row r="349" spans="1:6" ht="12.75">
      <c r="A349" s="20" t="s">
        <v>353</v>
      </c>
      <c r="B349" s="10">
        <v>0</v>
      </c>
      <c r="C349" s="10">
        <v>0</v>
      </c>
      <c r="D349" s="10">
        <v>0</v>
      </c>
      <c r="E349" s="10">
        <v>0</v>
      </c>
      <c r="F349" s="11">
        <v>1572959</v>
      </c>
    </row>
    <row r="350" spans="1:6" ht="12.75">
      <c r="A350" s="18" t="s">
        <v>354</v>
      </c>
      <c r="B350" s="10">
        <v>0</v>
      </c>
      <c r="C350" s="10">
        <v>0</v>
      </c>
      <c r="D350" s="10">
        <v>0</v>
      </c>
      <c r="E350" s="10">
        <v>0</v>
      </c>
      <c r="F350" s="11">
        <v>1572892</v>
      </c>
    </row>
    <row r="351" spans="1:6" ht="12.75">
      <c r="A351" s="18" t="s">
        <v>355</v>
      </c>
      <c r="B351" s="10">
        <v>0</v>
      </c>
      <c r="C351" s="10">
        <v>0</v>
      </c>
      <c r="D351" s="10">
        <v>0</v>
      </c>
      <c r="E351" s="10">
        <v>0</v>
      </c>
      <c r="F351" s="11">
        <v>1573173</v>
      </c>
    </row>
    <row r="352" spans="1:6" ht="12.75">
      <c r="A352" s="17" t="s">
        <v>121</v>
      </c>
      <c r="B352" s="12">
        <f>B353</f>
        <v>0</v>
      </c>
      <c r="C352" s="12">
        <f>C353</f>
        <v>0</v>
      </c>
      <c r="D352" s="12">
        <f>D353</f>
        <v>0</v>
      </c>
      <c r="E352" s="12">
        <f>E353</f>
        <v>0</v>
      </c>
      <c r="F352" s="11">
        <v>1573174</v>
      </c>
    </row>
    <row r="353" spans="1:6" ht="12.75">
      <c r="A353" s="19" t="s">
        <v>122</v>
      </c>
      <c r="B353" s="12">
        <f>B354+B355</f>
        <v>0</v>
      </c>
      <c r="C353" s="12">
        <f>C354+C355</f>
        <v>0</v>
      </c>
      <c r="D353" s="12">
        <f>D354+D355</f>
        <v>0</v>
      </c>
      <c r="E353" s="12">
        <f>E354+E355</f>
        <v>0</v>
      </c>
      <c r="F353" s="11">
        <v>1573175</v>
      </c>
    </row>
    <row r="354" spans="1:6" ht="12.75">
      <c r="A354" s="20" t="s">
        <v>124</v>
      </c>
      <c r="B354" s="10">
        <v>0</v>
      </c>
      <c r="C354" s="10">
        <v>0</v>
      </c>
      <c r="D354" s="10">
        <v>0</v>
      </c>
      <c r="E354" s="10">
        <v>0</v>
      </c>
      <c r="F354" s="11">
        <v>1573176</v>
      </c>
    </row>
    <row r="355" spans="1:6" ht="12.75">
      <c r="A355" s="20" t="s">
        <v>123</v>
      </c>
      <c r="B355" s="10">
        <v>0</v>
      </c>
      <c r="C355" s="10">
        <v>0</v>
      </c>
      <c r="D355" s="10">
        <v>0</v>
      </c>
      <c r="E355" s="10">
        <v>0</v>
      </c>
      <c r="F355" s="11">
        <v>1573177</v>
      </c>
    </row>
    <row r="356" spans="1:6" ht="12.75">
      <c r="A356" s="17" t="s">
        <v>125</v>
      </c>
      <c r="B356" s="12">
        <f>B357</f>
        <v>0</v>
      </c>
      <c r="C356" s="12">
        <f>C357</f>
        <v>450000</v>
      </c>
      <c r="D356" s="12">
        <f>D357</f>
        <v>450000</v>
      </c>
      <c r="E356" s="12">
        <f>E357</f>
        <v>450000</v>
      </c>
      <c r="F356" s="11">
        <v>1572878</v>
      </c>
    </row>
    <row r="357" spans="1:6" ht="12.75">
      <c r="A357" s="19" t="s">
        <v>356</v>
      </c>
      <c r="B357" s="12">
        <f>B358+B359+B360+B361+B362+B363+B364+B365+B366+B367+B368+B369</f>
        <v>0</v>
      </c>
      <c r="C357" s="12">
        <f>C358+C359+C360+C361+C362+C363+C364+C365+C366+C367+C368+C369</f>
        <v>450000</v>
      </c>
      <c r="D357" s="12">
        <f>D358+D359+D360+D361+D362+D363+D364+D365+D366+D367+D368+D369</f>
        <v>450000</v>
      </c>
      <c r="E357" s="12">
        <f>E358+E359+E360+E361+E362+E363+E364+E365+E366+E367+E368+E369</f>
        <v>450000</v>
      </c>
      <c r="F357" s="11">
        <v>1572893</v>
      </c>
    </row>
    <row r="358" spans="1:6" ht="12.75">
      <c r="A358" s="20" t="s">
        <v>128</v>
      </c>
      <c r="B358" s="10">
        <v>0</v>
      </c>
      <c r="C358" s="10">
        <v>0</v>
      </c>
      <c r="D358" s="10">
        <v>0</v>
      </c>
      <c r="E358" s="10">
        <v>0</v>
      </c>
      <c r="F358" s="11">
        <v>1572960</v>
      </c>
    </row>
    <row r="359" spans="1:6" ht="12.75">
      <c r="A359" s="20" t="s">
        <v>357</v>
      </c>
      <c r="B359" s="10">
        <v>0</v>
      </c>
      <c r="C359" s="10">
        <v>5000</v>
      </c>
      <c r="D359" s="10">
        <v>5000</v>
      </c>
      <c r="E359" s="10">
        <v>5000</v>
      </c>
      <c r="F359" s="11">
        <v>1572961</v>
      </c>
    </row>
    <row r="360" spans="1:6" ht="12.75">
      <c r="A360" s="20" t="s">
        <v>130</v>
      </c>
      <c r="B360" s="10">
        <v>0</v>
      </c>
      <c r="C360" s="10">
        <v>0</v>
      </c>
      <c r="D360" s="10">
        <v>0</v>
      </c>
      <c r="E360" s="10">
        <v>0</v>
      </c>
      <c r="F360" s="11">
        <v>1572962</v>
      </c>
    </row>
    <row r="361" spans="1:6" ht="12.75">
      <c r="A361" s="20" t="s">
        <v>131</v>
      </c>
      <c r="B361" s="10">
        <v>0</v>
      </c>
      <c r="C361" s="10">
        <v>400000</v>
      </c>
      <c r="D361" s="10">
        <v>400000</v>
      </c>
      <c r="E361" s="10">
        <v>400000</v>
      </c>
      <c r="F361" s="11">
        <v>1572963</v>
      </c>
    </row>
    <row r="362" spans="1:6" ht="12.75">
      <c r="A362" s="20" t="s">
        <v>132</v>
      </c>
      <c r="B362" s="10">
        <v>0</v>
      </c>
      <c r="C362" s="10">
        <v>0</v>
      </c>
      <c r="D362" s="10">
        <v>0</v>
      </c>
      <c r="E362" s="10">
        <v>0</v>
      </c>
      <c r="F362" s="11">
        <v>1572964</v>
      </c>
    </row>
    <row r="363" spans="1:6" ht="12.75">
      <c r="A363" s="20" t="s">
        <v>358</v>
      </c>
      <c r="B363" s="10">
        <v>0</v>
      </c>
      <c r="C363" s="10">
        <v>0</v>
      </c>
      <c r="D363" s="10">
        <v>0</v>
      </c>
      <c r="E363" s="10">
        <v>0</v>
      </c>
      <c r="F363" s="11">
        <v>1573178</v>
      </c>
    </row>
    <row r="364" spans="1:6" ht="12.75">
      <c r="A364" s="20" t="s">
        <v>359</v>
      </c>
      <c r="B364" s="10">
        <v>0</v>
      </c>
      <c r="C364" s="10">
        <v>0</v>
      </c>
      <c r="D364" s="10">
        <v>0</v>
      </c>
      <c r="E364" s="10">
        <v>0</v>
      </c>
      <c r="F364" s="11">
        <v>1572965</v>
      </c>
    </row>
    <row r="365" spans="1:6" ht="12.75">
      <c r="A365" s="20" t="s">
        <v>134</v>
      </c>
      <c r="B365" s="10">
        <v>0</v>
      </c>
      <c r="C365" s="10">
        <v>0</v>
      </c>
      <c r="D365" s="10">
        <v>0</v>
      </c>
      <c r="E365" s="10">
        <v>0</v>
      </c>
      <c r="F365" s="11">
        <v>1572966</v>
      </c>
    </row>
    <row r="366" spans="1:6" ht="12.75">
      <c r="A366" s="20" t="s">
        <v>135</v>
      </c>
      <c r="B366" s="10">
        <v>0</v>
      </c>
      <c r="C366" s="10">
        <v>0</v>
      </c>
      <c r="D366" s="10">
        <v>0</v>
      </c>
      <c r="E366" s="10">
        <v>0</v>
      </c>
      <c r="F366" s="11">
        <v>1573179</v>
      </c>
    </row>
    <row r="367" spans="1:6" ht="12.75">
      <c r="A367" s="20" t="s">
        <v>136</v>
      </c>
      <c r="B367" s="10">
        <v>0</v>
      </c>
      <c r="C367" s="10">
        <v>45000</v>
      </c>
      <c r="D367" s="10">
        <v>45000</v>
      </c>
      <c r="E367" s="10">
        <v>45000</v>
      </c>
      <c r="F367" s="11">
        <v>1572967</v>
      </c>
    </row>
    <row r="368" spans="1:6" ht="12.75">
      <c r="A368" s="20" t="s">
        <v>137</v>
      </c>
      <c r="B368" s="10">
        <v>0</v>
      </c>
      <c r="C368" s="10">
        <v>0</v>
      </c>
      <c r="D368" s="10">
        <v>0</v>
      </c>
      <c r="E368" s="10">
        <v>0</v>
      </c>
      <c r="F368" s="11">
        <v>1572968</v>
      </c>
    </row>
    <row r="369" spans="1:6" ht="12.75">
      <c r="A369" s="20" t="s">
        <v>360</v>
      </c>
      <c r="B369" s="10">
        <v>0</v>
      </c>
      <c r="C369" s="10">
        <v>0</v>
      </c>
      <c r="D369" s="10">
        <v>0</v>
      </c>
      <c r="E369" s="10">
        <v>0</v>
      </c>
      <c r="F369" s="11">
        <v>1573180</v>
      </c>
    </row>
    <row r="370" spans="1:6" ht="12.75">
      <c r="A370" s="14" t="s">
        <v>361</v>
      </c>
      <c r="B370" s="10">
        <v>0</v>
      </c>
      <c r="C370" s="10">
        <v>0</v>
      </c>
      <c r="D370" s="10">
        <v>0</v>
      </c>
      <c r="E370" s="10">
        <v>0</v>
      </c>
      <c r="F370" s="11">
        <v>1572871</v>
      </c>
    </row>
    <row r="371" spans="1:50" ht="12.75" hidden="1">
      <c r="A371" s="11"/>
      <c r="B371" s="11">
        <v>20</v>
      </c>
      <c r="C371" s="11">
        <v>21</v>
      </c>
      <c r="D371" s="11">
        <v>22</v>
      </c>
      <c r="E371" s="11">
        <v>23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</row>
  </sheetData>
  <sheetProtection password="D052" sheet="1" scenarios="1" formatColumns="0" formatRows="0"/>
  <dataValidations count="1">
    <dataValidation type="custom" allowBlank="1" showInputMessage="1" showErrorMessage="1" error="Inserire valori positivi e con due cifre decimali" sqref="B3:E370">
      <formula1>AND(B3&gt;=0,IF(B3-INT(B3)=0,TRUE,LEN(B3)-SEARCH(",",B3)&lt;3))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3"/>
  <sheetViews>
    <sheetView zoomScalePageLayoutView="0" workbookViewId="0" topLeftCell="A1">
      <pane xSplit="1" ySplit="2" topLeftCell="B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5" sqref="B135"/>
    </sheetView>
  </sheetViews>
  <sheetFormatPr defaultColWidth="9.140625" defaultRowHeight="12.75"/>
  <cols>
    <col min="1" max="1" width="70.7109375" style="1" customWidth="1"/>
    <col min="2" max="2" width="15.710937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7"/>
      <c r="B1" s="3"/>
      <c r="C1" s="11"/>
    </row>
    <row r="2" spans="1:3" ht="60" customHeight="1">
      <c r="A2" s="4" t="s">
        <v>362</v>
      </c>
      <c r="B2" s="5" t="s">
        <v>363</v>
      </c>
      <c r="C2" s="11"/>
    </row>
    <row r="3" spans="1:3" ht="12.75">
      <c r="A3" s="13" t="s">
        <v>364</v>
      </c>
      <c r="B3" s="12">
        <f>B4+B5+B6+B11+B12+B13+B15+B16+B18+B19+B20+B21+B22+B23+B24+B25+B26+B27+B28</f>
        <v>4507493</v>
      </c>
      <c r="C3" s="11">
        <v>1573234</v>
      </c>
    </row>
    <row r="4" spans="1:3" ht="12.75">
      <c r="A4" s="14" t="s">
        <v>365</v>
      </c>
      <c r="B4" s="10">
        <v>0</v>
      </c>
      <c r="C4" s="11">
        <v>1573247</v>
      </c>
    </row>
    <row r="5" spans="1:3" ht="12.75">
      <c r="A5" s="14" t="s">
        <v>366</v>
      </c>
      <c r="B5" s="10">
        <v>0</v>
      </c>
      <c r="C5" s="11">
        <v>1573377</v>
      </c>
    </row>
    <row r="6" spans="1:3" ht="12.75">
      <c r="A6" s="15" t="s">
        <v>367</v>
      </c>
      <c r="B6" s="12">
        <f>B7+B8+B9+B10</f>
        <v>8000</v>
      </c>
      <c r="C6" s="11">
        <v>1573248</v>
      </c>
    </row>
    <row r="7" spans="1:3" ht="12.75">
      <c r="A7" s="16" t="s">
        <v>368</v>
      </c>
      <c r="B7" s="10">
        <v>0</v>
      </c>
      <c r="C7" s="11">
        <v>1573284</v>
      </c>
    </row>
    <row r="8" spans="1:3" ht="12.75">
      <c r="A8" s="16" t="s">
        <v>369</v>
      </c>
      <c r="B8" s="10">
        <v>0</v>
      </c>
      <c r="C8" s="11">
        <v>1573285</v>
      </c>
    </row>
    <row r="9" spans="1:3" ht="12.75">
      <c r="A9" s="16" t="s">
        <v>370</v>
      </c>
      <c r="B9" s="10">
        <v>8000</v>
      </c>
      <c r="C9" s="11">
        <v>1573286</v>
      </c>
    </row>
    <row r="10" spans="1:3" ht="12.75">
      <c r="A10" s="16" t="s">
        <v>367</v>
      </c>
      <c r="B10" s="10">
        <v>0</v>
      </c>
      <c r="C10" s="11">
        <v>1573378</v>
      </c>
    </row>
    <row r="11" spans="1:3" ht="25.5">
      <c r="A11" s="14" t="s">
        <v>371</v>
      </c>
      <c r="B11" s="10">
        <v>0</v>
      </c>
      <c r="C11" s="11">
        <v>1573249</v>
      </c>
    </row>
    <row r="12" spans="1:3" ht="12.75">
      <c r="A12" s="14" t="s">
        <v>372</v>
      </c>
      <c r="B12" s="10">
        <v>0</v>
      </c>
      <c r="C12" s="11">
        <v>1573250</v>
      </c>
    </row>
    <row r="13" spans="1:3" ht="12.75">
      <c r="A13" s="15" t="s">
        <v>373</v>
      </c>
      <c r="B13" s="12">
        <f>B14</f>
        <v>0</v>
      </c>
      <c r="C13" s="11">
        <v>1573251</v>
      </c>
    </row>
    <row r="14" spans="1:3" ht="12.75">
      <c r="A14" s="16" t="s">
        <v>373</v>
      </c>
      <c r="B14" s="10">
        <v>0</v>
      </c>
      <c r="C14" s="11">
        <v>1573287</v>
      </c>
    </row>
    <row r="15" spans="1:3" ht="12.75">
      <c r="A15" s="14" t="s">
        <v>374</v>
      </c>
      <c r="B15" s="10">
        <v>0</v>
      </c>
      <c r="C15" s="11">
        <v>1573252</v>
      </c>
    </row>
    <row r="16" spans="1:3" ht="12.75">
      <c r="A16" s="15" t="s">
        <v>375</v>
      </c>
      <c r="B16" s="12">
        <f>B17</f>
        <v>5000</v>
      </c>
      <c r="C16" s="11">
        <v>1573253</v>
      </c>
    </row>
    <row r="17" spans="1:3" ht="12.75">
      <c r="A17" s="16" t="s">
        <v>376</v>
      </c>
      <c r="B17" s="10">
        <v>5000</v>
      </c>
      <c r="C17" s="11">
        <v>1573288</v>
      </c>
    </row>
    <row r="18" spans="1:3" ht="12.75">
      <c r="A18" s="14" t="s">
        <v>377</v>
      </c>
      <c r="B18" s="10">
        <v>0</v>
      </c>
      <c r="C18" s="11">
        <v>1573254</v>
      </c>
    </row>
    <row r="19" spans="1:3" ht="12.75">
      <c r="A19" s="14" t="s">
        <v>378</v>
      </c>
      <c r="B19" s="10">
        <v>0</v>
      </c>
      <c r="C19" s="11">
        <v>1573255</v>
      </c>
    </row>
    <row r="20" spans="1:3" ht="12.75">
      <c r="A20" s="14" t="s">
        <v>379</v>
      </c>
      <c r="B20" s="10">
        <v>0</v>
      </c>
      <c r="C20" s="11">
        <v>1573256</v>
      </c>
    </row>
    <row r="21" spans="1:3" ht="12.75">
      <c r="A21" s="14" t="s">
        <v>380</v>
      </c>
      <c r="B21" s="10">
        <v>0</v>
      </c>
      <c r="C21" s="11">
        <v>1573257</v>
      </c>
    </row>
    <row r="22" spans="1:3" ht="12.75">
      <c r="A22" s="14" t="s">
        <v>381</v>
      </c>
      <c r="B22" s="10">
        <v>3542309.71</v>
      </c>
      <c r="C22" s="11">
        <v>1573258</v>
      </c>
    </row>
    <row r="23" spans="1:3" ht="12.75">
      <c r="A23" s="14" t="s">
        <v>382</v>
      </c>
      <c r="B23" s="10">
        <v>0</v>
      </c>
      <c r="C23" s="11">
        <v>1573259</v>
      </c>
    </row>
    <row r="24" spans="1:3" ht="12.75">
      <c r="A24" s="14" t="s">
        <v>383</v>
      </c>
      <c r="B24" s="10">
        <v>0</v>
      </c>
      <c r="C24" s="11">
        <v>1573260</v>
      </c>
    </row>
    <row r="25" spans="1:3" ht="12.75">
      <c r="A25" s="14" t="s">
        <v>384</v>
      </c>
      <c r="B25" s="10">
        <v>952183.29</v>
      </c>
      <c r="C25" s="11">
        <v>1573261</v>
      </c>
    </row>
    <row r="26" spans="1:3" ht="12.75">
      <c r="A26" s="14" t="s">
        <v>385</v>
      </c>
      <c r="B26" s="10">
        <v>0</v>
      </c>
      <c r="C26" s="11">
        <v>1573379</v>
      </c>
    </row>
    <row r="27" spans="1:3" ht="12.75">
      <c r="A27" s="14" t="s">
        <v>386</v>
      </c>
      <c r="B27" s="10">
        <v>0</v>
      </c>
      <c r="C27" s="11">
        <v>1573380</v>
      </c>
    </row>
    <row r="28" spans="1:3" ht="12.75">
      <c r="A28" s="14" t="s">
        <v>387</v>
      </c>
      <c r="B28" s="10">
        <v>0</v>
      </c>
      <c r="C28" s="11">
        <v>1573381</v>
      </c>
    </row>
    <row r="29" spans="1:3" ht="12.75">
      <c r="A29" s="13" t="s">
        <v>388</v>
      </c>
      <c r="B29" s="12">
        <f>B30+B34+B86+B91+B96+B98+B119+B124+B125+B126+B127+B129+B130+B131</f>
        <v>4482493</v>
      </c>
      <c r="C29" s="11">
        <v>1573235</v>
      </c>
    </row>
    <row r="30" spans="1:3" ht="12.75">
      <c r="A30" s="15" t="s">
        <v>389</v>
      </c>
      <c r="B30" s="12">
        <f>B31+B32+B33</f>
        <v>23000</v>
      </c>
      <c r="C30" s="11">
        <v>1573262</v>
      </c>
    </row>
    <row r="31" spans="1:3" ht="12.75">
      <c r="A31" s="16" t="s">
        <v>390</v>
      </c>
      <c r="B31" s="10">
        <v>23000</v>
      </c>
      <c r="C31" s="11">
        <v>1573289</v>
      </c>
    </row>
    <row r="32" spans="1:3" ht="12.75">
      <c r="A32" s="16" t="s">
        <v>178</v>
      </c>
      <c r="B32" s="10">
        <v>0</v>
      </c>
      <c r="C32" s="11">
        <v>1573290</v>
      </c>
    </row>
    <row r="33" spans="1:3" ht="12.75">
      <c r="A33" s="16" t="s">
        <v>391</v>
      </c>
      <c r="B33" s="10">
        <v>0</v>
      </c>
      <c r="C33" s="11">
        <v>1573291</v>
      </c>
    </row>
    <row r="34" spans="1:3" ht="12.75">
      <c r="A34" s="15" t="s">
        <v>392</v>
      </c>
      <c r="B34" s="12">
        <f>B35+B36+B37+B38+B39+B40+B41+B42+B43+B44+B45+B46+B47+B48+B49+B50+B51+B52+B53+B54+B55+B56+B57+B58+B59+B60+B61+B62+B63+B64+B65+B66+B67+B68+B69+B70+B71+B72+B73+B78+B79+B80+B81+B82+B83+B84+B85</f>
        <v>4205993</v>
      </c>
      <c r="C34" s="11">
        <v>1573263</v>
      </c>
    </row>
    <row r="35" spans="1:3" ht="12.75">
      <c r="A35" s="16" t="s">
        <v>393</v>
      </c>
      <c r="B35" s="10">
        <v>0</v>
      </c>
      <c r="C35" s="11">
        <v>1573382</v>
      </c>
    </row>
    <row r="36" spans="1:3" ht="12.75">
      <c r="A36" s="16" t="s">
        <v>394</v>
      </c>
      <c r="B36" s="10">
        <v>0</v>
      </c>
      <c r="C36" s="11">
        <v>1573292</v>
      </c>
    </row>
    <row r="37" spans="1:3" ht="12.75">
      <c r="A37" s="16" t="s">
        <v>395</v>
      </c>
      <c r="B37" s="10">
        <v>0</v>
      </c>
      <c r="C37" s="11">
        <v>1573383</v>
      </c>
    </row>
    <row r="38" spans="1:3" ht="12.75">
      <c r="A38" s="16" t="s">
        <v>244</v>
      </c>
      <c r="B38" s="10">
        <v>0</v>
      </c>
      <c r="C38" s="11">
        <v>1573293</v>
      </c>
    </row>
    <row r="39" spans="1:3" ht="12.75">
      <c r="A39" s="16" t="s">
        <v>396</v>
      </c>
      <c r="B39" s="10">
        <v>0</v>
      </c>
      <c r="C39" s="11">
        <v>1573384</v>
      </c>
    </row>
    <row r="40" spans="1:3" ht="25.5">
      <c r="A40" s="16" t="s">
        <v>183</v>
      </c>
      <c r="B40" s="10">
        <v>0</v>
      </c>
      <c r="C40" s="11">
        <v>1573294</v>
      </c>
    </row>
    <row r="41" spans="1:3" ht="12.75">
      <c r="A41" s="16" t="s">
        <v>397</v>
      </c>
      <c r="B41" s="10">
        <v>0</v>
      </c>
      <c r="C41" s="11">
        <v>1573295</v>
      </c>
    </row>
    <row r="42" spans="1:3" ht="12.75">
      <c r="A42" s="16" t="s">
        <v>398</v>
      </c>
      <c r="B42" s="10">
        <v>0</v>
      </c>
      <c r="C42" s="11">
        <v>1573296</v>
      </c>
    </row>
    <row r="43" spans="1:3" ht="12.75">
      <c r="A43" s="16" t="s">
        <v>399</v>
      </c>
      <c r="B43" s="10">
        <v>0</v>
      </c>
      <c r="C43" s="11">
        <v>1573297</v>
      </c>
    </row>
    <row r="44" spans="1:3" ht="12.75">
      <c r="A44" s="16" t="s">
        <v>400</v>
      </c>
      <c r="B44" s="10">
        <v>0</v>
      </c>
      <c r="C44" s="11">
        <v>1573385</v>
      </c>
    </row>
    <row r="45" spans="1:3" ht="12.75">
      <c r="A45" s="16" t="s">
        <v>249</v>
      </c>
      <c r="B45" s="10">
        <v>0</v>
      </c>
      <c r="C45" s="11">
        <v>1573386</v>
      </c>
    </row>
    <row r="46" spans="1:3" ht="12.75">
      <c r="A46" s="16" t="s">
        <v>401</v>
      </c>
      <c r="B46" s="10">
        <v>0</v>
      </c>
      <c r="C46" s="11">
        <v>1573298</v>
      </c>
    </row>
    <row r="47" spans="1:3" ht="12.75">
      <c r="A47" s="16" t="s">
        <v>402</v>
      </c>
      <c r="B47" s="10">
        <v>0</v>
      </c>
      <c r="C47" s="11">
        <v>1573387</v>
      </c>
    </row>
    <row r="48" spans="1:3" ht="12.75">
      <c r="A48" s="16" t="s">
        <v>403</v>
      </c>
      <c r="B48" s="10">
        <v>0</v>
      </c>
      <c r="C48" s="11">
        <v>1573299</v>
      </c>
    </row>
    <row r="49" spans="1:3" ht="12.75">
      <c r="A49" s="16" t="s">
        <v>404</v>
      </c>
      <c r="B49" s="10">
        <v>0</v>
      </c>
      <c r="C49" s="11">
        <v>1573300</v>
      </c>
    </row>
    <row r="50" spans="1:3" ht="12.75">
      <c r="A50" s="16" t="s">
        <v>190</v>
      </c>
      <c r="B50" s="10">
        <v>0</v>
      </c>
      <c r="C50" s="11">
        <v>1573301</v>
      </c>
    </row>
    <row r="51" spans="1:3" ht="12.75">
      <c r="A51" s="16" t="s">
        <v>405</v>
      </c>
      <c r="B51" s="10">
        <v>0</v>
      </c>
      <c r="C51" s="11">
        <v>1573302</v>
      </c>
    </row>
    <row r="52" spans="1:3" ht="12.75">
      <c r="A52" s="16" t="s">
        <v>406</v>
      </c>
      <c r="B52" s="10">
        <v>0</v>
      </c>
      <c r="C52" s="11">
        <v>1573303</v>
      </c>
    </row>
    <row r="53" spans="1:3" ht="12.75">
      <c r="A53" s="16" t="s">
        <v>407</v>
      </c>
      <c r="B53" s="10">
        <v>0</v>
      </c>
      <c r="C53" s="11">
        <v>1573388</v>
      </c>
    </row>
    <row r="54" spans="1:3" ht="25.5">
      <c r="A54" s="16" t="s">
        <v>408</v>
      </c>
      <c r="B54" s="10">
        <v>0</v>
      </c>
      <c r="C54" s="11">
        <v>1573304</v>
      </c>
    </row>
    <row r="55" spans="1:3" ht="12.75">
      <c r="A55" s="16" t="s">
        <v>409</v>
      </c>
      <c r="B55" s="10">
        <v>0</v>
      </c>
      <c r="C55" s="11">
        <v>1573305</v>
      </c>
    </row>
    <row r="56" spans="1:3" ht="12.75">
      <c r="A56" s="16" t="s">
        <v>410</v>
      </c>
      <c r="B56" s="10">
        <v>0</v>
      </c>
      <c r="C56" s="11">
        <v>1573306</v>
      </c>
    </row>
    <row r="57" spans="1:3" ht="12.75">
      <c r="A57" s="16" t="s">
        <v>198</v>
      </c>
      <c r="B57" s="10">
        <v>0</v>
      </c>
      <c r="C57" s="11">
        <v>1573307</v>
      </c>
    </row>
    <row r="58" spans="1:3" ht="12.75">
      <c r="A58" s="16" t="s">
        <v>411</v>
      </c>
      <c r="B58" s="10">
        <v>0</v>
      </c>
      <c r="C58" s="11">
        <v>1573308</v>
      </c>
    </row>
    <row r="59" spans="1:3" ht="12.75">
      <c r="A59" s="16" t="s">
        <v>412</v>
      </c>
      <c r="B59" s="10">
        <v>87000</v>
      </c>
      <c r="C59" s="11">
        <v>1573309</v>
      </c>
    </row>
    <row r="60" spans="1:3" ht="12.75">
      <c r="A60" s="16" t="s">
        <v>199</v>
      </c>
      <c r="B60" s="10">
        <v>50000</v>
      </c>
      <c r="C60" s="11">
        <v>1573310</v>
      </c>
    </row>
    <row r="61" spans="1:3" ht="12.75">
      <c r="A61" s="16" t="s">
        <v>413</v>
      </c>
      <c r="B61" s="10">
        <v>0</v>
      </c>
      <c r="C61" s="11">
        <v>1573311</v>
      </c>
    </row>
    <row r="62" spans="1:3" ht="12.75">
      <c r="A62" s="16" t="s">
        <v>414</v>
      </c>
      <c r="B62" s="10">
        <v>1100900</v>
      </c>
      <c r="C62" s="11">
        <v>1573312</v>
      </c>
    </row>
    <row r="63" spans="1:3" ht="12.75">
      <c r="A63" s="16" t="s">
        <v>415</v>
      </c>
      <c r="B63" s="10">
        <v>0</v>
      </c>
      <c r="C63" s="11">
        <v>1573313</v>
      </c>
    </row>
    <row r="64" spans="1:3" ht="12.75">
      <c r="A64" s="16" t="s">
        <v>416</v>
      </c>
      <c r="B64" s="10">
        <v>0</v>
      </c>
      <c r="C64" s="11">
        <v>1573314</v>
      </c>
    </row>
    <row r="65" spans="1:3" ht="12.75">
      <c r="A65" s="16" t="s">
        <v>201</v>
      </c>
      <c r="B65" s="10">
        <v>10000</v>
      </c>
      <c r="C65" s="11">
        <v>1573315</v>
      </c>
    </row>
    <row r="66" spans="1:3" ht="12.75">
      <c r="A66" s="16" t="s">
        <v>417</v>
      </c>
      <c r="B66" s="10">
        <v>0</v>
      </c>
      <c r="C66" s="11">
        <v>1573389</v>
      </c>
    </row>
    <row r="67" spans="1:3" ht="12.75">
      <c r="A67" s="16" t="s">
        <v>418</v>
      </c>
      <c r="B67" s="10">
        <v>1000</v>
      </c>
      <c r="C67" s="11">
        <v>1573316</v>
      </c>
    </row>
    <row r="68" spans="1:3" ht="12.75">
      <c r="A68" s="16" t="s">
        <v>419</v>
      </c>
      <c r="B68" s="10">
        <v>0</v>
      </c>
      <c r="C68" s="11">
        <v>1573317</v>
      </c>
    </row>
    <row r="69" spans="1:3" ht="12.75">
      <c r="A69" s="16" t="s">
        <v>420</v>
      </c>
      <c r="B69" s="10">
        <v>0</v>
      </c>
      <c r="C69" s="11">
        <v>1573390</v>
      </c>
    </row>
    <row r="70" spans="1:3" ht="12.75">
      <c r="A70" s="16" t="s">
        <v>421</v>
      </c>
      <c r="B70" s="10">
        <v>0</v>
      </c>
      <c r="C70" s="11">
        <v>1573391</v>
      </c>
    </row>
    <row r="71" spans="1:3" ht="12.75">
      <c r="A71" s="16" t="s">
        <v>422</v>
      </c>
      <c r="B71" s="10">
        <v>0</v>
      </c>
      <c r="C71" s="11">
        <v>1573318</v>
      </c>
    </row>
    <row r="72" spans="1:3" ht="12.75">
      <c r="A72" s="16" t="s">
        <v>423</v>
      </c>
      <c r="B72" s="10">
        <v>0</v>
      </c>
      <c r="C72" s="11">
        <v>1573319</v>
      </c>
    </row>
    <row r="73" spans="1:3" ht="12.75">
      <c r="A73" s="17" t="s">
        <v>424</v>
      </c>
      <c r="B73" s="12">
        <f>B74+B75+B76+B77</f>
        <v>62800</v>
      </c>
      <c r="C73" s="11">
        <v>1573320</v>
      </c>
    </row>
    <row r="74" spans="1:3" ht="12.75">
      <c r="A74" s="18" t="s">
        <v>425</v>
      </c>
      <c r="B74" s="10">
        <v>3000</v>
      </c>
      <c r="C74" s="11">
        <v>1573369</v>
      </c>
    </row>
    <row r="75" spans="1:3" ht="12.75">
      <c r="A75" s="18" t="s">
        <v>426</v>
      </c>
      <c r="B75" s="10">
        <v>53000</v>
      </c>
      <c r="C75" s="11">
        <v>1573370</v>
      </c>
    </row>
    <row r="76" spans="1:3" ht="12.75">
      <c r="A76" s="18" t="s">
        <v>427</v>
      </c>
      <c r="B76" s="10">
        <v>6800</v>
      </c>
      <c r="C76" s="11">
        <v>1573371</v>
      </c>
    </row>
    <row r="77" spans="1:3" ht="12.75">
      <c r="A77" s="18" t="s">
        <v>428</v>
      </c>
      <c r="B77" s="10">
        <v>0</v>
      </c>
      <c r="C77" s="11">
        <v>1573372</v>
      </c>
    </row>
    <row r="78" spans="1:3" ht="12.75">
      <c r="A78" s="16" t="s">
        <v>181</v>
      </c>
      <c r="B78" s="10">
        <v>2894293</v>
      </c>
      <c r="C78" s="11">
        <v>1573321</v>
      </c>
    </row>
    <row r="79" spans="1:3" ht="12.75">
      <c r="A79" s="16" t="s">
        <v>222</v>
      </c>
      <c r="B79" s="10">
        <v>0</v>
      </c>
      <c r="C79" s="11">
        <v>1573322</v>
      </c>
    </row>
    <row r="80" spans="1:3" ht="12.75">
      <c r="A80" s="16" t="s">
        <v>429</v>
      </c>
      <c r="B80" s="10">
        <v>0</v>
      </c>
      <c r="C80" s="11">
        <v>1573323</v>
      </c>
    </row>
    <row r="81" spans="1:3" ht="25.5">
      <c r="A81" s="16" t="s">
        <v>191</v>
      </c>
      <c r="B81" s="10">
        <v>0</v>
      </c>
      <c r="C81" s="11">
        <v>1573324</v>
      </c>
    </row>
    <row r="82" spans="1:3" ht="25.5">
      <c r="A82" s="16" t="s">
        <v>193</v>
      </c>
      <c r="B82" s="10">
        <v>0</v>
      </c>
      <c r="C82" s="11">
        <v>1573325</v>
      </c>
    </row>
    <row r="83" spans="1:3" ht="12.75">
      <c r="A83" s="16" t="s">
        <v>430</v>
      </c>
      <c r="B83" s="10">
        <v>0</v>
      </c>
      <c r="C83" s="11">
        <v>1573326</v>
      </c>
    </row>
    <row r="84" spans="1:3" ht="25.5">
      <c r="A84" s="16" t="s">
        <v>431</v>
      </c>
      <c r="B84" s="10">
        <v>0</v>
      </c>
      <c r="C84" s="11">
        <v>1573327</v>
      </c>
    </row>
    <row r="85" spans="1:3" ht="12.75">
      <c r="A85" s="16" t="s">
        <v>226</v>
      </c>
      <c r="B85" s="10">
        <v>0</v>
      </c>
      <c r="C85" s="11">
        <v>1573328</v>
      </c>
    </row>
    <row r="86" spans="1:3" ht="12.75">
      <c r="A86" s="15" t="s">
        <v>432</v>
      </c>
      <c r="B86" s="12">
        <f>B87+B88+B89+B90</f>
        <v>15000</v>
      </c>
      <c r="C86" s="11">
        <v>1573264</v>
      </c>
    </row>
    <row r="87" spans="1:3" ht="12.75">
      <c r="A87" s="16" t="s">
        <v>185</v>
      </c>
      <c r="B87" s="10">
        <v>0</v>
      </c>
      <c r="C87" s="11">
        <v>1573329</v>
      </c>
    </row>
    <row r="88" spans="1:3" ht="12.75">
      <c r="A88" s="16" t="s">
        <v>433</v>
      </c>
      <c r="B88" s="10">
        <v>0</v>
      </c>
      <c r="C88" s="11">
        <v>1573330</v>
      </c>
    </row>
    <row r="89" spans="1:3" ht="12.75">
      <c r="A89" s="16" t="s">
        <v>434</v>
      </c>
      <c r="B89" s="10">
        <v>0</v>
      </c>
      <c r="C89" s="11">
        <v>1573331</v>
      </c>
    </row>
    <row r="90" spans="1:3" ht="12.75">
      <c r="A90" s="16" t="s">
        <v>435</v>
      </c>
      <c r="B90" s="10">
        <v>15000</v>
      </c>
      <c r="C90" s="11">
        <v>1573332</v>
      </c>
    </row>
    <row r="91" spans="1:3" ht="12.75">
      <c r="A91" s="15" t="s">
        <v>436</v>
      </c>
      <c r="B91" s="12">
        <f>B92+B93+B94+B95</f>
        <v>22000</v>
      </c>
      <c r="C91" s="11">
        <v>1573265</v>
      </c>
    </row>
    <row r="92" spans="1:3" ht="25.5">
      <c r="A92" s="16" t="s">
        <v>147</v>
      </c>
      <c r="B92" s="10">
        <v>22000</v>
      </c>
      <c r="C92" s="11">
        <v>1573333</v>
      </c>
    </row>
    <row r="93" spans="1:3" ht="12.75">
      <c r="A93" s="16" t="s">
        <v>437</v>
      </c>
      <c r="B93" s="10">
        <v>0</v>
      </c>
      <c r="C93" s="11">
        <v>1573334</v>
      </c>
    </row>
    <row r="94" spans="1:3" ht="12.75">
      <c r="A94" s="16" t="s">
        <v>438</v>
      </c>
      <c r="B94" s="10">
        <v>0</v>
      </c>
      <c r="C94" s="11">
        <v>1573392</v>
      </c>
    </row>
    <row r="95" spans="1:3" ht="12.75">
      <c r="A95" s="16" t="s">
        <v>439</v>
      </c>
      <c r="B95" s="10">
        <v>0</v>
      </c>
      <c r="C95" s="11">
        <v>1573335</v>
      </c>
    </row>
    <row r="96" spans="1:3" ht="12.75">
      <c r="A96" s="15" t="s">
        <v>440</v>
      </c>
      <c r="B96" s="12">
        <f>B97</f>
        <v>100000</v>
      </c>
      <c r="C96" s="11">
        <v>1573266</v>
      </c>
    </row>
    <row r="97" spans="1:3" ht="12.75">
      <c r="A97" s="16" t="s">
        <v>440</v>
      </c>
      <c r="B97" s="10">
        <v>100000</v>
      </c>
      <c r="C97" s="11">
        <v>1573336</v>
      </c>
    </row>
    <row r="98" spans="1:3" ht="12.75">
      <c r="A98" s="15" t="s">
        <v>441</v>
      </c>
      <c r="B98" s="12">
        <f>B99+B100+B101+B102+B103+B104+B105+B106+B107+B108+B109+B110+B111+B112+B113+B114+B115+B116+B117+B118</f>
        <v>43000</v>
      </c>
      <c r="C98" s="11">
        <v>1573267</v>
      </c>
    </row>
    <row r="99" spans="1:3" ht="12.75">
      <c r="A99" s="16" t="s">
        <v>442</v>
      </c>
      <c r="B99" s="10">
        <v>0</v>
      </c>
      <c r="C99" s="11">
        <v>1573337</v>
      </c>
    </row>
    <row r="100" spans="1:3" ht="12.75">
      <c r="A100" s="16" t="s">
        <v>443</v>
      </c>
      <c r="B100" s="10">
        <v>0</v>
      </c>
      <c r="C100" s="11">
        <v>1573338</v>
      </c>
    </row>
    <row r="101" spans="1:3" ht="12.75">
      <c r="A101" s="16" t="s">
        <v>444</v>
      </c>
      <c r="B101" s="10">
        <v>0</v>
      </c>
      <c r="C101" s="11">
        <v>1573339</v>
      </c>
    </row>
    <row r="102" spans="1:3" ht="12.75">
      <c r="A102" s="16" t="s">
        <v>445</v>
      </c>
      <c r="B102" s="10">
        <v>0</v>
      </c>
      <c r="C102" s="11">
        <v>1573340</v>
      </c>
    </row>
    <row r="103" spans="1:3" ht="12.75">
      <c r="A103" s="16" t="s">
        <v>446</v>
      </c>
      <c r="B103" s="10">
        <v>0</v>
      </c>
      <c r="C103" s="11">
        <v>1573341</v>
      </c>
    </row>
    <row r="104" spans="1:3" ht="12.75">
      <c r="A104" s="16" t="s">
        <v>169</v>
      </c>
      <c r="B104" s="10">
        <v>8000</v>
      </c>
      <c r="C104" s="11">
        <v>1573342</v>
      </c>
    </row>
    <row r="105" spans="1:3" ht="12.75">
      <c r="A105" s="16" t="s">
        <v>168</v>
      </c>
      <c r="B105" s="10">
        <v>0</v>
      </c>
      <c r="C105" s="11">
        <v>1573343</v>
      </c>
    </row>
    <row r="106" spans="1:3" ht="12.75">
      <c r="A106" s="16" t="s">
        <v>447</v>
      </c>
      <c r="B106" s="10">
        <v>0</v>
      </c>
      <c r="C106" s="11">
        <v>1573344</v>
      </c>
    </row>
    <row r="107" spans="1:3" ht="12.75">
      <c r="A107" s="16" t="s">
        <v>448</v>
      </c>
      <c r="B107" s="10">
        <v>0</v>
      </c>
      <c r="C107" s="11">
        <v>1573393</v>
      </c>
    </row>
    <row r="108" spans="1:3" ht="12.75">
      <c r="A108" s="16" t="s">
        <v>449</v>
      </c>
      <c r="B108" s="10">
        <v>0</v>
      </c>
      <c r="C108" s="11">
        <v>1573345</v>
      </c>
    </row>
    <row r="109" spans="1:3" ht="12.75">
      <c r="A109" s="16" t="s">
        <v>450</v>
      </c>
      <c r="B109" s="10">
        <v>0</v>
      </c>
      <c r="C109" s="11">
        <v>1573346</v>
      </c>
    </row>
    <row r="110" spans="1:3" ht="12.75">
      <c r="A110" s="16" t="s">
        <v>451</v>
      </c>
      <c r="B110" s="10">
        <v>0</v>
      </c>
      <c r="C110" s="11">
        <v>1573347</v>
      </c>
    </row>
    <row r="111" spans="1:3" ht="12.75">
      <c r="A111" s="16" t="s">
        <v>158</v>
      </c>
      <c r="B111" s="10">
        <v>35000</v>
      </c>
      <c r="C111" s="11">
        <v>1573348</v>
      </c>
    </row>
    <row r="112" spans="1:3" ht="12.75">
      <c r="A112" s="16" t="s">
        <v>452</v>
      </c>
      <c r="B112" s="10">
        <v>0</v>
      </c>
      <c r="C112" s="11">
        <v>1573394</v>
      </c>
    </row>
    <row r="113" spans="1:3" ht="12.75">
      <c r="A113" s="16" t="s">
        <v>453</v>
      </c>
      <c r="B113" s="10">
        <v>0</v>
      </c>
      <c r="C113" s="11">
        <v>1573395</v>
      </c>
    </row>
    <row r="114" spans="1:3" ht="12.75">
      <c r="A114" s="16" t="s">
        <v>454</v>
      </c>
      <c r="B114" s="10">
        <v>0</v>
      </c>
      <c r="C114" s="11">
        <v>1573350</v>
      </c>
    </row>
    <row r="115" spans="1:3" ht="25.5">
      <c r="A115" s="16" t="s">
        <v>173</v>
      </c>
      <c r="B115" s="10">
        <v>0</v>
      </c>
      <c r="C115" s="11">
        <v>1573351</v>
      </c>
    </row>
    <row r="116" spans="1:3" ht="25.5">
      <c r="A116" s="16" t="s">
        <v>174</v>
      </c>
      <c r="B116" s="10">
        <v>0</v>
      </c>
      <c r="C116" s="11">
        <v>1573352</v>
      </c>
    </row>
    <row r="117" spans="1:3" ht="12.75">
      <c r="A117" s="16" t="s">
        <v>175</v>
      </c>
      <c r="B117" s="10">
        <v>0</v>
      </c>
      <c r="C117" s="11">
        <v>1573353</v>
      </c>
    </row>
    <row r="118" spans="1:3" ht="12.75">
      <c r="A118" s="16" t="s">
        <v>176</v>
      </c>
      <c r="B118" s="10">
        <v>0</v>
      </c>
      <c r="C118" s="11">
        <v>1573354</v>
      </c>
    </row>
    <row r="119" spans="1:3" ht="12.75">
      <c r="A119" s="15" t="s">
        <v>455</v>
      </c>
      <c r="B119" s="12">
        <f>B120+B121+B122+B123</f>
        <v>0</v>
      </c>
      <c r="C119" s="11">
        <v>1573268</v>
      </c>
    </row>
    <row r="120" spans="1:3" ht="12.75">
      <c r="A120" s="16" t="s">
        <v>456</v>
      </c>
      <c r="B120" s="10">
        <v>0</v>
      </c>
      <c r="C120" s="11">
        <v>1573355</v>
      </c>
    </row>
    <row r="121" spans="1:3" ht="12.75">
      <c r="A121" s="16" t="s">
        <v>457</v>
      </c>
      <c r="B121" s="10">
        <v>0</v>
      </c>
      <c r="C121" s="11">
        <v>1573356</v>
      </c>
    </row>
    <row r="122" spans="1:3" ht="12.75">
      <c r="A122" s="16" t="s">
        <v>458</v>
      </c>
      <c r="B122" s="10">
        <v>0</v>
      </c>
      <c r="C122" s="11">
        <v>1573357</v>
      </c>
    </row>
    <row r="123" spans="1:3" ht="25.5">
      <c r="A123" s="16" t="s">
        <v>459</v>
      </c>
      <c r="B123" s="10">
        <v>0</v>
      </c>
      <c r="C123" s="11">
        <v>1573358</v>
      </c>
    </row>
    <row r="124" spans="1:3" ht="12.75">
      <c r="A124" s="14" t="s">
        <v>460</v>
      </c>
      <c r="B124" s="10">
        <v>0</v>
      </c>
      <c r="C124" s="11">
        <v>1573269</v>
      </c>
    </row>
    <row r="125" spans="1:3" ht="12.75">
      <c r="A125" s="14" t="s">
        <v>461</v>
      </c>
      <c r="B125" s="10">
        <v>50000</v>
      </c>
      <c r="C125" s="11">
        <v>1573396</v>
      </c>
    </row>
    <row r="126" spans="1:3" ht="12.75">
      <c r="A126" s="14" t="s">
        <v>462</v>
      </c>
      <c r="B126" s="10">
        <v>0</v>
      </c>
      <c r="C126" s="11">
        <v>1573270</v>
      </c>
    </row>
    <row r="127" spans="1:3" ht="12.75">
      <c r="A127" s="15" t="s">
        <v>463</v>
      </c>
      <c r="B127" s="12">
        <f>B128</f>
        <v>23500</v>
      </c>
      <c r="C127" s="11">
        <v>1573271</v>
      </c>
    </row>
    <row r="128" spans="1:3" ht="12.75">
      <c r="A128" s="16" t="s">
        <v>463</v>
      </c>
      <c r="B128" s="10">
        <v>23500</v>
      </c>
      <c r="C128" s="11">
        <v>1573359</v>
      </c>
    </row>
    <row r="129" spans="1:3" ht="12.75">
      <c r="A129" s="14" t="s">
        <v>464</v>
      </c>
      <c r="B129" s="10">
        <v>0</v>
      </c>
      <c r="C129" s="11">
        <v>1573272</v>
      </c>
    </row>
    <row r="130" spans="1:3" ht="12.75">
      <c r="A130" s="14" t="s">
        <v>465</v>
      </c>
      <c r="B130" s="10">
        <v>0</v>
      </c>
      <c r="C130" s="11">
        <v>1573273</v>
      </c>
    </row>
    <row r="131" spans="1:3" ht="12.75">
      <c r="A131" s="15" t="s">
        <v>287</v>
      </c>
      <c r="B131" s="12">
        <f>B132+B133+B138+B139+B140+B141+B142+B143+B144+B145</f>
        <v>0</v>
      </c>
      <c r="C131" s="11">
        <v>1573274</v>
      </c>
    </row>
    <row r="132" spans="1:3" ht="38.25">
      <c r="A132" s="16" t="s">
        <v>466</v>
      </c>
      <c r="B132" s="10">
        <v>0</v>
      </c>
      <c r="C132" s="11">
        <v>1573360</v>
      </c>
    </row>
    <row r="133" spans="1:3" ht="38.25">
      <c r="A133" s="17" t="s">
        <v>467</v>
      </c>
      <c r="B133" s="12">
        <f>B134+B135+B136+B137</f>
        <v>0</v>
      </c>
      <c r="C133" s="11">
        <v>1573361</v>
      </c>
    </row>
    <row r="134" spans="1:3" ht="25.5">
      <c r="A134" s="18" t="s">
        <v>468</v>
      </c>
      <c r="B134" s="10">
        <v>0</v>
      </c>
      <c r="C134" s="11">
        <v>1573373</v>
      </c>
    </row>
    <row r="135" spans="1:3" ht="25.5">
      <c r="A135" s="18" t="s">
        <v>469</v>
      </c>
      <c r="B135" s="10">
        <v>0</v>
      </c>
      <c r="C135" s="11">
        <v>1573374</v>
      </c>
    </row>
    <row r="136" spans="1:3" ht="38.25">
      <c r="A136" s="18" t="s">
        <v>470</v>
      </c>
      <c r="B136" s="10">
        <v>0</v>
      </c>
      <c r="C136" s="11">
        <v>1573375</v>
      </c>
    </row>
    <row r="137" spans="1:3" ht="25.5">
      <c r="A137" s="18" t="s">
        <v>471</v>
      </c>
      <c r="B137" s="10">
        <v>0</v>
      </c>
      <c r="C137" s="11">
        <v>1573376</v>
      </c>
    </row>
    <row r="138" spans="1:3" ht="63.75">
      <c r="A138" s="16" t="s">
        <v>472</v>
      </c>
      <c r="B138" s="10">
        <v>0</v>
      </c>
      <c r="C138" s="11">
        <v>1573362</v>
      </c>
    </row>
    <row r="139" spans="1:3" ht="38.25">
      <c r="A139" s="16" t="s">
        <v>473</v>
      </c>
      <c r="B139" s="10">
        <v>0</v>
      </c>
      <c r="C139" s="11">
        <v>1573363</v>
      </c>
    </row>
    <row r="140" spans="1:3" ht="38.25">
      <c r="A140" s="16" t="s">
        <v>296</v>
      </c>
      <c r="B140" s="10">
        <v>0</v>
      </c>
      <c r="C140" s="11">
        <v>1573364</v>
      </c>
    </row>
    <row r="141" spans="1:3" ht="25.5">
      <c r="A141" s="16" t="s">
        <v>474</v>
      </c>
      <c r="B141" s="10">
        <v>0</v>
      </c>
      <c r="C141" s="11">
        <v>1573365</v>
      </c>
    </row>
    <row r="142" spans="1:3" ht="38.25">
      <c r="A142" s="16" t="s">
        <v>298</v>
      </c>
      <c r="B142" s="10">
        <v>0</v>
      </c>
      <c r="C142" s="11">
        <v>1573366</v>
      </c>
    </row>
    <row r="143" spans="1:3" ht="25.5">
      <c r="A143" s="16" t="s">
        <v>299</v>
      </c>
      <c r="B143" s="10">
        <v>0</v>
      </c>
      <c r="C143" s="11">
        <v>1573367</v>
      </c>
    </row>
    <row r="144" spans="1:3" ht="25.5">
      <c r="A144" s="16" t="s">
        <v>300</v>
      </c>
      <c r="B144" s="10">
        <v>0</v>
      </c>
      <c r="C144" s="11">
        <v>1573368</v>
      </c>
    </row>
    <row r="145" spans="1:3" ht="12.75">
      <c r="A145" s="16" t="s">
        <v>301</v>
      </c>
      <c r="B145" s="10">
        <v>0</v>
      </c>
      <c r="C145" s="11">
        <v>1593676</v>
      </c>
    </row>
    <row r="146" spans="1:3" ht="12.75">
      <c r="A146" s="8" t="s">
        <v>475</v>
      </c>
      <c r="B146" s="9">
        <f>+B3-B29</f>
        <v>25000</v>
      </c>
      <c r="C146" s="11">
        <v>1573236</v>
      </c>
    </row>
    <row r="147" spans="1:3" ht="12.75">
      <c r="A147" s="8" t="s">
        <v>476</v>
      </c>
      <c r="B147" s="9">
        <f>+B148+B149-B151</f>
        <v>0</v>
      </c>
      <c r="C147" s="11">
        <v>1573237</v>
      </c>
    </row>
    <row r="148" spans="1:3" ht="12.75">
      <c r="A148" s="8" t="s">
        <v>477</v>
      </c>
      <c r="B148" s="10">
        <v>0</v>
      </c>
      <c r="C148" s="11">
        <v>1573238</v>
      </c>
    </row>
    <row r="149" spans="1:3" ht="12.75">
      <c r="A149" s="13" t="s">
        <v>478</v>
      </c>
      <c r="B149" s="12">
        <f>B150</f>
        <v>0</v>
      </c>
      <c r="C149" s="11">
        <v>1573239</v>
      </c>
    </row>
    <row r="150" spans="1:3" ht="12.75">
      <c r="A150" s="14" t="s">
        <v>478</v>
      </c>
      <c r="B150" s="10">
        <v>0</v>
      </c>
      <c r="C150" s="11">
        <v>1573275</v>
      </c>
    </row>
    <row r="151" spans="1:3" ht="12.75">
      <c r="A151" s="8" t="s">
        <v>479</v>
      </c>
      <c r="B151" s="10">
        <v>0</v>
      </c>
      <c r="C151" s="11">
        <v>1573240</v>
      </c>
    </row>
    <row r="152" spans="1:3" ht="12.75">
      <c r="A152" s="8" t="s">
        <v>480</v>
      </c>
      <c r="B152" s="9">
        <f>+B153-B158</f>
        <v>0</v>
      </c>
      <c r="C152" s="11">
        <v>1573241</v>
      </c>
    </row>
    <row r="153" spans="1:3" ht="12.75">
      <c r="A153" s="13" t="s">
        <v>481</v>
      </c>
      <c r="B153" s="12">
        <f>B154+B155+B156+B157</f>
        <v>0</v>
      </c>
      <c r="C153" s="11">
        <v>1573242</v>
      </c>
    </row>
    <row r="154" spans="1:3" ht="12.75">
      <c r="A154" s="14" t="s">
        <v>482</v>
      </c>
      <c r="B154" s="10">
        <v>0</v>
      </c>
      <c r="C154" s="11">
        <v>1573276</v>
      </c>
    </row>
    <row r="155" spans="1:3" ht="12.75">
      <c r="A155" s="14" t="s">
        <v>483</v>
      </c>
      <c r="B155" s="10">
        <v>0</v>
      </c>
      <c r="C155" s="11">
        <v>1573277</v>
      </c>
    </row>
    <row r="156" spans="1:3" ht="12.75">
      <c r="A156" s="14" t="s">
        <v>484</v>
      </c>
      <c r="B156" s="10">
        <v>0</v>
      </c>
      <c r="C156" s="11">
        <v>1573278</v>
      </c>
    </row>
    <row r="157" spans="1:3" ht="12.75">
      <c r="A157" s="14" t="s">
        <v>485</v>
      </c>
      <c r="B157" s="10">
        <v>0</v>
      </c>
      <c r="C157" s="11">
        <v>1573279</v>
      </c>
    </row>
    <row r="158" spans="1:3" ht="12.75">
      <c r="A158" s="13" t="s">
        <v>486</v>
      </c>
      <c r="B158" s="12">
        <f>B159+B160+B161+B162</f>
        <v>0</v>
      </c>
      <c r="C158" s="11">
        <v>1573243</v>
      </c>
    </row>
    <row r="159" spans="1:3" ht="12.75">
      <c r="A159" s="14" t="s">
        <v>487</v>
      </c>
      <c r="B159" s="10">
        <v>0</v>
      </c>
      <c r="C159" s="11">
        <v>1573280</v>
      </c>
    </row>
    <row r="160" spans="1:3" ht="12.75">
      <c r="A160" s="14" t="s">
        <v>488</v>
      </c>
      <c r="B160" s="10">
        <v>0</v>
      </c>
      <c r="C160" s="11">
        <v>1573281</v>
      </c>
    </row>
    <row r="161" spans="1:3" ht="12.75">
      <c r="A161" s="14" t="s">
        <v>489</v>
      </c>
      <c r="B161" s="10">
        <v>0</v>
      </c>
      <c r="C161" s="11">
        <v>1573282</v>
      </c>
    </row>
    <row r="162" spans="1:3" ht="12.75">
      <c r="A162" s="14" t="s">
        <v>490</v>
      </c>
      <c r="B162" s="10">
        <v>0</v>
      </c>
      <c r="C162" s="11">
        <v>1573283</v>
      </c>
    </row>
    <row r="163" spans="1:3" ht="12.75">
      <c r="A163" s="8" t="s">
        <v>491</v>
      </c>
      <c r="B163" s="9">
        <f>+B164-B165+B166-B167-B168+B169</f>
        <v>0</v>
      </c>
      <c r="C163" s="11">
        <v>1573397</v>
      </c>
    </row>
    <row r="164" spans="1:3" ht="25.5">
      <c r="A164" s="8" t="s">
        <v>492</v>
      </c>
      <c r="B164" s="10">
        <v>0</v>
      </c>
      <c r="C164" s="11">
        <v>1573398</v>
      </c>
    </row>
    <row r="165" spans="1:3" ht="25.5">
      <c r="A165" s="8" t="s">
        <v>493</v>
      </c>
      <c r="B165" s="10">
        <v>0</v>
      </c>
      <c r="C165" s="11">
        <v>1573399</v>
      </c>
    </row>
    <row r="166" spans="1:3" ht="25.5">
      <c r="A166" s="8" t="s">
        <v>494</v>
      </c>
      <c r="B166" s="10">
        <v>0</v>
      </c>
      <c r="C166" s="11">
        <v>1573400</v>
      </c>
    </row>
    <row r="167" spans="1:3" ht="25.5">
      <c r="A167" s="8" t="s">
        <v>495</v>
      </c>
      <c r="B167" s="10">
        <v>0</v>
      </c>
      <c r="C167" s="11">
        <v>1573401</v>
      </c>
    </row>
    <row r="168" spans="1:3" ht="12.75">
      <c r="A168" s="8" t="s">
        <v>496</v>
      </c>
      <c r="B168" s="10">
        <v>0</v>
      </c>
      <c r="C168" s="11">
        <v>1573402</v>
      </c>
    </row>
    <row r="169" spans="1:3" ht="12.75">
      <c r="A169" s="8" t="s">
        <v>497</v>
      </c>
      <c r="B169" s="10">
        <v>0</v>
      </c>
      <c r="C169" s="11">
        <v>1573403</v>
      </c>
    </row>
    <row r="170" spans="1:3" ht="12.75">
      <c r="A170" s="8" t="s">
        <v>498</v>
      </c>
      <c r="B170" s="9">
        <f>+B146+B147+B152+B163</f>
        <v>25000</v>
      </c>
      <c r="C170" s="11">
        <v>1573244</v>
      </c>
    </row>
    <row r="171" spans="1:3" ht="12.75">
      <c r="A171" s="8" t="s">
        <v>499</v>
      </c>
      <c r="B171" s="10">
        <v>0</v>
      </c>
      <c r="C171" s="11">
        <v>1573245</v>
      </c>
    </row>
    <row r="172" spans="1:3" ht="12.75">
      <c r="A172" s="8" t="s">
        <v>500</v>
      </c>
      <c r="B172" s="9">
        <f>+B170-B171</f>
        <v>25000</v>
      </c>
      <c r="C172" s="11">
        <v>1573246</v>
      </c>
    </row>
    <row r="173" spans="1:50" ht="12.75" hidden="1">
      <c r="A173" s="11"/>
      <c r="B173" s="11">
        <v>30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B3:B10 B13:B123 B125:B170 B172">
      <formula1>AND(B3&gt;=0,IF(B3-INT(B3)=0,TRUE,LEN(B3)-SEARCH(",",B3)&lt;3))</formula1>
    </dataValidation>
    <dataValidation type="custom" allowBlank="1" showInputMessage="1" showErrorMessage="1" error="Non sono consentiti caratteri alfabetici o valori decimali maggiori di due" sqref="B11:B12 B124 B171">
      <formula1>IF(B11-INT(B11)=0,TRUE,LEN(B11)-SEARCH(",",B11)&lt;3)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0" sqref="B20"/>
    </sheetView>
  </sheetViews>
  <sheetFormatPr defaultColWidth="9.140625" defaultRowHeight="12.75"/>
  <cols>
    <col min="1" max="1" width="70.7109375" style="1" customWidth="1"/>
    <col min="2" max="2" width="15.710937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7"/>
      <c r="B1" s="3"/>
      <c r="C1" s="11"/>
    </row>
    <row r="2" spans="1:3" ht="60" customHeight="1">
      <c r="A2" s="4" t="s">
        <v>501</v>
      </c>
      <c r="B2" s="5" t="s">
        <v>502</v>
      </c>
      <c r="C2" s="11"/>
    </row>
    <row r="3" spans="1:3" ht="12.75">
      <c r="A3" s="8" t="s">
        <v>503</v>
      </c>
      <c r="B3" s="9"/>
      <c r="C3" s="11">
        <v>1573404</v>
      </c>
    </row>
    <row r="4" spans="1:3" ht="12.75">
      <c r="A4" s="8" t="s">
        <v>504</v>
      </c>
      <c r="B4" s="10">
        <v>2524334.34</v>
      </c>
      <c r="C4" s="11">
        <v>1573419</v>
      </c>
    </row>
    <row r="5" spans="1:3" ht="12.75">
      <c r="A5" s="8" t="s">
        <v>505</v>
      </c>
      <c r="B5" s="10">
        <v>12268.34</v>
      </c>
      <c r="C5" s="11">
        <v>1573420</v>
      </c>
    </row>
    <row r="6" spans="1:3" ht="12.75">
      <c r="A6" s="8" t="s">
        <v>506</v>
      </c>
      <c r="B6" s="10">
        <v>568150.65</v>
      </c>
      <c r="C6" s="11">
        <v>1573421</v>
      </c>
    </row>
    <row r="7" spans="1:3" ht="12.75">
      <c r="A7" s="8" t="s">
        <v>507</v>
      </c>
      <c r="B7" s="9">
        <f>+B4+B5-B6</f>
        <v>1968452.0299999998</v>
      </c>
      <c r="C7" s="11">
        <v>1573414</v>
      </c>
    </row>
    <row r="8" spans="1:3" ht="12.75">
      <c r="A8" s="8" t="s">
        <v>508</v>
      </c>
      <c r="B8" s="10">
        <v>3899527.46</v>
      </c>
      <c r="C8" s="11">
        <v>1573415</v>
      </c>
    </row>
    <row r="9" spans="1:3" ht="12.75">
      <c r="A9" s="8" t="s">
        <v>509</v>
      </c>
      <c r="B9" s="10">
        <v>4361394.78</v>
      </c>
      <c r="C9" s="11">
        <v>1573416</v>
      </c>
    </row>
    <row r="10" spans="1:3" ht="12.75">
      <c r="A10" s="8" t="s">
        <v>510</v>
      </c>
      <c r="B10" s="10">
        <v>0</v>
      </c>
      <c r="C10" s="11">
        <v>1573417</v>
      </c>
    </row>
    <row r="11" spans="1:3" ht="12.75">
      <c r="A11" s="8" t="s">
        <v>511</v>
      </c>
      <c r="B11" s="10">
        <v>0</v>
      </c>
      <c r="C11" s="11">
        <v>1573418</v>
      </c>
    </row>
    <row r="12" spans="1:3" ht="25.5">
      <c r="A12" s="8" t="s">
        <v>512</v>
      </c>
      <c r="B12" s="9">
        <f>+B7+B8-B9+B10-B11</f>
        <v>1506584.71</v>
      </c>
      <c r="C12" s="11">
        <v>1573407</v>
      </c>
    </row>
    <row r="13" spans="1:3" ht="12.75">
      <c r="A13" s="8" t="s">
        <v>513</v>
      </c>
      <c r="B13" s="10">
        <v>350000</v>
      </c>
      <c r="C13" s="11">
        <v>1573408</v>
      </c>
    </row>
    <row r="14" spans="1:3" ht="12.75">
      <c r="A14" s="8" t="s">
        <v>514</v>
      </c>
      <c r="B14" s="10">
        <v>1300000</v>
      </c>
      <c r="C14" s="11">
        <v>1573409</v>
      </c>
    </row>
    <row r="15" spans="1:3" ht="12.75">
      <c r="A15" s="8" t="s">
        <v>515</v>
      </c>
      <c r="B15" s="10">
        <v>0</v>
      </c>
      <c r="C15" s="11">
        <v>1573410</v>
      </c>
    </row>
    <row r="16" spans="1:3" ht="12.75">
      <c r="A16" s="8" t="s">
        <v>516</v>
      </c>
      <c r="B16" s="10">
        <v>0</v>
      </c>
      <c r="C16" s="11">
        <v>1573411</v>
      </c>
    </row>
    <row r="17" spans="1:3" ht="25.5">
      <c r="A17" s="8" t="s">
        <v>517</v>
      </c>
      <c r="B17" s="9">
        <f>+B12+B13-B14+B15-B16</f>
        <v>556584.71</v>
      </c>
      <c r="C17" s="11">
        <v>1573405</v>
      </c>
    </row>
    <row r="18" spans="1:3" ht="12.75">
      <c r="A18" s="8" t="s">
        <v>518</v>
      </c>
      <c r="B18" s="10">
        <v>500309.71</v>
      </c>
      <c r="C18" s="11">
        <v>1573412</v>
      </c>
    </row>
    <row r="19" spans="1:3" ht="12.75">
      <c r="A19" s="8" t="s">
        <v>519</v>
      </c>
      <c r="B19" s="10">
        <v>56275</v>
      </c>
      <c r="C19" s="11">
        <v>1573413</v>
      </c>
    </row>
    <row r="20" spans="1:3" ht="12.75">
      <c r="A20" s="8" t="s">
        <v>520</v>
      </c>
      <c r="B20" s="9">
        <f>+B18+B19</f>
        <v>556584.71</v>
      </c>
      <c r="C20" s="11">
        <v>1573406</v>
      </c>
    </row>
    <row r="21" spans="1:50" ht="12.75" hidden="1">
      <c r="A21" s="11"/>
      <c r="B21" s="11">
        <v>32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B3 B5:B9 B12:B14 B17:B20">
      <formula1>AND(B3&gt;=0,IF(B3-INT(B3)=0,TRUE,LEN(B3)-SEARCH(",",B3)&lt;3))</formula1>
    </dataValidation>
    <dataValidation type="custom" allowBlank="1" showInputMessage="1" showErrorMessage="1" error="Non sono consentiti caratteri alfabetici o valori decimali maggiori di due" sqref="B4 B10:B11 B15:B16">
      <formula1>IF(B4-INT(B4)=0,TRUE,LEN(B4)-SEARCH(",",B4)&lt;3)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3" max="3" width="70.7109375" style="0" customWidth="1"/>
    <col min="4" max="4" width="15.7109375" style="0" customWidth="1"/>
  </cols>
  <sheetData>
    <row r="2" ht="49.5" customHeight="1">
      <c r="C2" s="25" t="s">
        <v>521</v>
      </c>
    </row>
    <row r="3" spans="2:3" ht="12.75">
      <c r="B3">
        <v>0</v>
      </c>
      <c r="C3" s="2" t="s">
        <v>9</v>
      </c>
    </row>
    <row r="4" spans="2:4" ht="25.5">
      <c r="B4">
        <v>4803</v>
      </c>
      <c r="C4" s="26" t="s">
        <v>522</v>
      </c>
      <c r="D4" s="27" t="str">
        <f>IF('Bilancio finanziario'!D3='Bilancio finanziario'!D131,"OK","ERRORE BLOCCANTE")</f>
        <v>OK</v>
      </c>
    </row>
    <row r="5" spans="2:4" ht="25.5">
      <c r="B5">
        <v>4942</v>
      </c>
      <c r="C5" s="26" t="s">
        <v>523</v>
      </c>
      <c r="D5" s="27" t="str">
        <f>IF('Bilancio finanziario'!C3='Bilancio finanziario'!C131,"OK","ERRORE BLOCCANTE")</f>
        <v>OK</v>
      </c>
    </row>
    <row r="6" spans="2:4" ht="38.25">
      <c r="B6">
        <v>5774</v>
      </c>
      <c r="C6" s="26" t="s">
        <v>524</v>
      </c>
      <c r="D6" s="27" t="str">
        <f>IF('Bilancio finanziario'!D116='Bilancio finanziario'!D356,"OK","WARNING")</f>
        <v>OK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modified xsi:type="dcterms:W3CDTF">2021-02-08T11:45:28Z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