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opertina" sheetId="1" r:id="rId1"/>
    <sheet name="Bilancio finanziario" sheetId="2" r:id="rId2"/>
    <sheet name="Conto Economico" sheetId="3" r:id="rId3"/>
    <sheet name="Stato Patrimoniale" sheetId="4" r:id="rId4"/>
    <sheet name="Situazione Amministrativa 31 12" sheetId="5" r:id="rId5"/>
    <sheet name="Regole" sheetId="6" r:id="rId6"/>
  </sheets>
  <definedNames/>
  <calcPr fullCalcOnLoad="1"/>
</workbook>
</file>

<file path=xl/sharedStrings.xml><?xml version="1.0" encoding="utf-8"?>
<sst xmlns="http://schemas.openxmlformats.org/spreadsheetml/2006/main" count="783" uniqueCount="715">
  <si>
    <t>Situazione Amministrativa 31 12</t>
  </si>
  <si>
    <t>Importo</t>
  </si>
  <si>
    <t>SITUAZIONE AMMINISTRATIVA CONSUNTIVO</t>
  </si>
  <si>
    <t>CONSISTENZA DELLA CASSA ALL'INIZIO DELL'ESERCIZIO</t>
  </si>
  <si>
    <t>RISCOSSIONI IN C/COMPETENZA</t>
  </si>
  <si>
    <t>RISCOSSIONI IN C/RESIDUI</t>
  </si>
  <si>
    <t>TOTALE RISCOSSIONI</t>
  </si>
  <si>
    <t>PAGAMENTI IN C/COMPETENZA</t>
  </si>
  <si>
    <t>PAGAMENTI IN C/RESIDUI</t>
  </si>
  <si>
    <t>TOTALE PAGAMENTI</t>
  </si>
  <si>
    <t>CONSISTENZA DELLA CASSA ALLA FINE DELL'ESERCIZIO</t>
  </si>
  <si>
    <t>RESIDUI ATTIVI DEGLI ESERCIZI PRECEDENTI</t>
  </si>
  <si>
    <t>RESIDUI ATTIVI DELL'ESERCIZIO</t>
  </si>
  <si>
    <t>TOTALE RESIDUI ATTIVI</t>
  </si>
  <si>
    <t>RESIDUI PASSIVI DEGLI ESERCIZI PRECEDENTI</t>
  </si>
  <si>
    <t>RESIDUI PASSIVI DELL'ESERCIZIO</t>
  </si>
  <si>
    <t>TOTALE RESIDUI PASSIVI</t>
  </si>
  <si>
    <t>AVANZO/DISAVANZO D'AMMINISTRAZIONE ALLA FINE DELL'ESERCIZIO</t>
  </si>
  <si>
    <t>L'UTILIZZAZIONE DELL'AVANZO DI AMMINISTRAZIONE PER L'ESERCIZIO N RISULTA COSI' PREVISTA:</t>
  </si>
  <si>
    <t>PARTE VINCOLATA</t>
  </si>
  <si>
    <t>PARTE DISPONIBILE</t>
  </si>
  <si>
    <t>Stato Patrimoniale</t>
  </si>
  <si>
    <t>Consistenza al 01/01</t>
  </si>
  <si>
    <t>Consistenza al 31/12</t>
  </si>
  <si>
    <t>Differenza</t>
  </si>
  <si>
    <t>PARTE I</t>
  </si>
  <si>
    <t>ATTIVITA'</t>
  </si>
  <si>
    <t>CREDITI VS STATO, ENTI PUBBLICI E SOCI PER LA PARTECIP. AL PATR. INIZ. E PER VERSAM. ANCORA DOVUTI</t>
  </si>
  <si>
    <t>IMMOBILIZZAZIONI</t>
  </si>
  <si>
    <t>Immobilizzazioni immateriali :</t>
  </si>
  <si>
    <t>Costi d'impianto e di ampliamento</t>
  </si>
  <si>
    <t>Costi di ricerca, di sviluppo e di pubblicità</t>
  </si>
  <si>
    <t>Diritti di brevetto industriale e diritti di utilizzazione delle opere di ingegno</t>
  </si>
  <si>
    <t>Concessioni, licenze, marchi e diritti simili</t>
  </si>
  <si>
    <t>Avviamento</t>
  </si>
  <si>
    <t>Immobilizzazioni in corso e acconti</t>
  </si>
  <si>
    <t>Manutenzioni straordinarie e migliorie su beni dei terzi</t>
  </si>
  <si>
    <t>Altre immobilizzazioni immateriali</t>
  </si>
  <si>
    <t>Immobilizzazioni materiali:</t>
  </si>
  <si>
    <t>Terreni e fabbricati</t>
  </si>
  <si>
    <t>Impianti e macchinari</t>
  </si>
  <si>
    <t>Mobili e macchine d'ufficio</t>
  </si>
  <si>
    <t>Beni gratuitamente devolvibili</t>
  </si>
  <si>
    <t>Attrezzature industriali e commerciali</t>
  </si>
  <si>
    <t>Automezzi e motomezzi</t>
  </si>
  <si>
    <t>Diritti reali di godimento</t>
  </si>
  <si>
    <t>Apparecchiature scientifiche</t>
  </si>
  <si>
    <t>velivoli E apparati</t>
  </si>
  <si>
    <t>aviorimesse</t>
  </si>
  <si>
    <t>Altre immobilizzazioni materiali</t>
  </si>
  <si>
    <t>Imbarcazioni</t>
  </si>
  <si>
    <t>Opere e materiale bibliografico</t>
  </si>
  <si>
    <t>Hardware e software</t>
  </si>
  <si>
    <t>Autostrade</t>
  </si>
  <si>
    <t>Strade d'interesse nazionale</t>
  </si>
  <si>
    <t>Immobilizzazioni finanziarie:</t>
  </si>
  <si>
    <t>Partecipazioni</t>
  </si>
  <si>
    <t>partecipazioni in imprese controllate</t>
  </si>
  <si>
    <t>partecipazioni in imprese collegate</t>
  </si>
  <si>
    <t>partecipazioni in imprese controllanti</t>
  </si>
  <si>
    <t>partecipazioni in altre imprese</t>
  </si>
  <si>
    <t>altre partecipazioni</t>
  </si>
  <si>
    <t>partecipazioni in consorzi di ricerca</t>
  </si>
  <si>
    <t>Crediti per immobilizzazioni finanziarie</t>
  </si>
  <si>
    <t>Crediti per immobilizzazioni finanziarie verso imprese controllate</t>
  </si>
  <si>
    <t>Crediti per immobilizzazioni finanziarie verso imprese collegate</t>
  </si>
  <si>
    <t>Crediti per immobilizzazioni finanziarie verso imprese controllanti</t>
  </si>
  <si>
    <t>Crediti per immobilizzazioni finanziarie verso lo Stato e altri soggetti pubblici</t>
  </si>
  <si>
    <t>Crediti per immobilizzazioni finanziarie verso iscritti e soci</t>
  </si>
  <si>
    <t>Crediti per immobilizzazioni finanziarie verso il personale</t>
  </si>
  <si>
    <t>crediti per immobilizzazioni finanziarie verso altri</t>
  </si>
  <si>
    <t>depositi a cauzione</t>
  </si>
  <si>
    <t>Altri titoli che costituiscono immobilizzazioni finanziarie</t>
  </si>
  <si>
    <t>Crediti finanziari diversi</t>
  </si>
  <si>
    <t>Azioni proprie che costituiscono immobilizzazioni finanziarie</t>
  </si>
  <si>
    <t>ATTIVO CIRCOLANTE</t>
  </si>
  <si>
    <t>Rimanenze</t>
  </si>
  <si>
    <t>Rimanenze per materie prime, sussidiarie e di consumo</t>
  </si>
  <si>
    <t>Rimanenze per prodotti in corso di lavorazione e semilavorati</t>
  </si>
  <si>
    <t>Rimanenze per lavori in corso</t>
  </si>
  <si>
    <t>Rimanenze per prodotti finiti e merci</t>
  </si>
  <si>
    <t>Rimanenze per acconti</t>
  </si>
  <si>
    <t>Rimanenze diverse</t>
  </si>
  <si>
    <t>Crediti</t>
  </si>
  <si>
    <t>Crediti verso utenti, clienti ecc-</t>
  </si>
  <si>
    <t>Crediti verso iscritti, soci e terzi</t>
  </si>
  <si>
    <t>Crediti verso imprese controllate e collegate</t>
  </si>
  <si>
    <t>Crediti verso imprese controllanti</t>
  </si>
  <si>
    <t>Crediti verso lo Stato ed altre Amministrazioni pubbliche</t>
  </si>
  <si>
    <t>Crediti verso altri</t>
  </si>
  <si>
    <t>Crediti verso altri enti pubblici e privati</t>
  </si>
  <si>
    <t>Crediti verso Federazioni Sportive Nazionali</t>
  </si>
  <si>
    <t>Crediti verso Discipline Sportive Associate</t>
  </si>
  <si>
    <t>Crediti verso Enti Promozione Sportiva</t>
  </si>
  <si>
    <t>Crediti verso Forze Armate ed Associazioni Benemerite</t>
  </si>
  <si>
    <t>crediti verso altre unità CRI</t>
  </si>
  <si>
    <t>Crediti Istituzionali verso aziende farmaceutiche di cui all'art- 48, c 18 legge 326/03</t>
  </si>
  <si>
    <t>Altri crediti istituzionali v/aziende farmaceutiche</t>
  </si>
  <si>
    <t>Attività finanziarie che non costituiscono immobilizzazioni:</t>
  </si>
  <si>
    <t>Altre partecipazioni che non costituiscono immobilizzazioni</t>
  </si>
  <si>
    <t>Azioni proprie che non costituiscono immobilizzazioni</t>
  </si>
  <si>
    <t>Altri titoli che non costituiscono immobilizzazioni</t>
  </si>
  <si>
    <t>Disponibilità liquide:</t>
  </si>
  <si>
    <t>Depositi bancari e postali</t>
  </si>
  <si>
    <t>Assegni e titoli</t>
  </si>
  <si>
    <t>Denaro e valori in cassa</t>
  </si>
  <si>
    <t>Tesoreria dello Stato</t>
  </si>
  <si>
    <t>Conti correnti postali indisponibili</t>
  </si>
  <si>
    <t>Tasse di circolazione</t>
  </si>
  <si>
    <t>RATEI E RISCONTI</t>
  </si>
  <si>
    <t>Ratei attivi</t>
  </si>
  <si>
    <t>Risconti attivi</t>
  </si>
  <si>
    <t>CONTI D'ORDINE ATTIVO</t>
  </si>
  <si>
    <t>garanzie personali, dirette o indirette, prestate sotto qualsiasi forma (avalli, fideiussioni, ecc)</t>
  </si>
  <si>
    <t>garanzie reali, dirette o indirette, prestate sotto qualsiasi forma (ipoteca, pegno, ecc-)</t>
  </si>
  <si>
    <t>beni di terzi presso la società (es- beni strumentali per lavorazioni per conto terzi, imballaggi da rendere, - merci in deposito)</t>
  </si>
  <si>
    <t>per acquisti di beni con contratti già sottoscritti ma non ancora eseguiti, in tutto o in parte (es- pro- messe o preliminari di acquisto)</t>
  </si>
  <si>
    <t>impegni per rate a scadere relative a contratti di leasing</t>
  </si>
  <si>
    <t>impegni per adesione al concordato preventivo biennale</t>
  </si>
  <si>
    <t>rischi derivanti da cessione di crediti a terzi pro-solvendo (sconto cambiario, factoring)</t>
  </si>
  <si>
    <t>rischi derivanti da cessione di crediti a terzi pro-soluto, se sono state prestate garanzie (es- franchigia in monte)</t>
  </si>
  <si>
    <t>Altri conti d'ordine</t>
  </si>
  <si>
    <t>PARTE II</t>
  </si>
  <si>
    <t>PASSIVITA'</t>
  </si>
  <si>
    <t>PATRIMONIO NETTO</t>
  </si>
  <si>
    <t>Capitale sociale</t>
  </si>
  <si>
    <t>Riserve da sovrapprezzo delle azioni</t>
  </si>
  <si>
    <t>Riserve per azioni proprie in portafoglio statutarie</t>
  </si>
  <si>
    <t>Fondo di dotazione</t>
  </si>
  <si>
    <t>Riserve obbligatorie e derivanti da leggi</t>
  </si>
  <si>
    <t>Riserve di rivalutazione</t>
  </si>
  <si>
    <t>Contributi a fondo perduto</t>
  </si>
  <si>
    <t>Contributi per ripiano disavanzi</t>
  </si>
  <si>
    <t>Riserve statutarie</t>
  </si>
  <si>
    <t>Altre riserve distintamente indicate</t>
  </si>
  <si>
    <t>Avanzo (Disavanzo)/risultato economico portati a nuovo</t>
  </si>
  <si>
    <t>Avanzo (Disavanzo)/ risultato economico d'esercizio</t>
  </si>
  <si>
    <t>FONDI ENTI DI PREVIDENZA</t>
  </si>
  <si>
    <t>Fondi previdenziali assistenziali</t>
  </si>
  <si>
    <t>fondo contributo soggettivo</t>
  </si>
  <si>
    <t>fondo maternità</t>
  </si>
  <si>
    <t>altri fondi enti di previdenza</t>
  </si>
  <si>
    <t>FONDI IN GESTIONE</t>
  </si>
  <si>
    <t>Fondo speciale art- 7, co- 1 legge 178/2002</t>
  </si>
  <si>
    <t>Fondi vincolati per lavori</t>
  </si>
  <si>
    <t>Fondi per lavori</t>
  </si>
  <si>
    <t>Fondi per copertura mutui</t>
  </si>
  <si>
    <t>Fondo legge n- 246 del 3/10/2002</t>
  </si>
  <si>
    <t>Altri fondi vincolati</t>
  </si>
  <si>
    <t>CONTRIBUTI IN CONTO CAPITALE</t>
  </si>
  <si>
    <t>Per contributi a destinazione vincolata</t>
  </si>
  <si>
    <t>Per contributi indistinti per la gestione</t>
  </si>
  <si>
    <t>Per contributi in natura</t>
  </si>
  <si>
    <t>FONDI PER RISCHI ED ONERI</t>
  </si>
  <si>
    <t>Fondo per trattamento di quiescenza e obblighi simili</t>
  </si>
  <si>
    <t>Fondo per imposte</t>
  </si>
  <si>
    <t>Fondo per altri rischi ed oneri futuri</t>
  </si>
  <si>
    <t>Fondo per ripristino investimenti</t>
  </si>
  <si>
    <t>Fondo per svalutazione crediti</t>
  </si>
  <si>
    <t>fondo di riserva</t>
  </si>
  <si>
    <t>Fondo per garanzia prestiti</t>
  </si>
  <si>
    <t>Fondo per rinnovi contrattuali</t>
  </si>
  <si>
    <t>Cause legali in corso, liti, arbitraggi e risarcimenti</t>
  </si>
  <si>
    <t>TRATTAMENTO DI FINE RAPPORTO DI LAVORO SUBORDINATO</t>
  </si>
  <si>
    <t>DEBITI</t>
  </si>
  <si>
    <t>Debiti per obbligazioni</t>
  </si>
  <si>
    <t>Debiti verso le banche</t>
  </si>
  <si>
    <t>Debiti verso altri finanziatori</t>
  </si>
  <si>
    <t>Debiti per acconti</t>
  </si>
  <si>
    <t>Debiti verso imprese controllate</t>
  </si>
  <si>
    <t>Debiti verso imprese collegate</t>
  </si>
  <si>
    <t>Debiti verso lo Stato ed altri soggetti pubblici</t>
  </si>
  <si>
    <t>Debiti verso il personale</t>
  </si>
  <si>
    <t>Debiti verso fornitori</t>
  </si>
  <si>
    <t>Debiti tributari</t>
  </si>
  <si>
    <t>Debiti verso istituti di previdenza e sicurezza sociale</t>
  </si>
  <si>
    <t>Debiti verso iscritti, soci e terzi</t>
  </si>
  <si>
    <t>Debiti verso altri</t>
  </si>
  <si>
    <t>Debiti verso imprese controllanti</t>
  </si>
  <si>
    <t>Debiti rappresentati da titoli di credito</t>
  </si>
  <si>
    <t>Debiti verso altri enti pubblici e privati</t>
  </si>
  <si>
    <t>Debitii verso Federazioni Sportive Nazionali</t>
  </si>
  <si>
    <t>Debiti verso Discipline Sportive Associate</t>
  </si>
  <si>
    <t>Debiti verso Enti Promozione Sportiva</t>
  </si>
  <si>
    <t>Debiti verso Forze Armate ed Associazioni Benemerite</t>
  </si>
  <si>
    <t>Debiti verso altre unità CRI</t>
  </si>
  <si>
    <t>Ratei passivi</t>
  </si>
  <si>
    <t>Risconti passivi</t>
  </si>
  <si>
    <t>Riserve tecniche</t>
  </si>
  <si>
    <t>CONTI D'ORDINE PASSIVO</t>
  </si>
  <si>
    <t>impegni per acq. di beni con contratti già sottoscritti ma non ancora eseguiti, in tutto o in parte (es- pro- messe o preliminari di acquisto)</t>
  </si>
  <si>
    <t>Conto Economico</t>
  </si>
  <si>
    <t>Esercizio anno precedente</t>
  </si>
  <si>
    <t>Esercizio anno corrente</t>
  </si>
  <si>
    <t>VALORE DELLA PRODUZIONE</t>
  </si>
  <si>
    <t>Quote sociali</t>
  </si>
  <si>
    <t>Contributi per particolari progetti</t>
  </si>
  <si>
    <t>Proventi e corrispettivi per la produzione delle prestazioni e/o servizi</t>
  </si>
  <si>
    <t>Proventi da attività museali</t>
  </si>
  <si>
    <t>Proventi da attività teatrali</t>
  </si>
  <si>
    <t>Altri 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</si>
  <si>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</si>
  <si>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</si>
  <si>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</si>
  <si>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</si>
  <si>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</si>
  <si>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</si>
  <si>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</si>
  <si>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</si>
  <si>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</si>
  <si>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</si>
  <si>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</si>
  <si>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Contributi da parte di privati</t>
  </si>
  <si>
    <t>Altri Contributi</t>
  </si>
  <si>
    <t>Contributi da parte di Organismi pubblici esteri ed internazionali</t>
  </si>
  <si>
    <t>Contributi straordinari pubblici</t>
  </si>
  <si>
    <t>Contratti, convenzioni e accordi di programma derivanti da attività convenzionate</t>
  </si>
  <si>
    <t>Entrate per la realizzazione di programmi e progetti nazionali ed internazionali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</si>
  <si>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</si>
  <si>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</si>
  <si>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</si>
  <si>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</si>
  <si>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</si>
  <si>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Per servizi</t>
  </si>
  <si>
    <t>Accertamenti sanitari</t>
  </si>
  <si>
    <t>Assicurazioni</t>
  </si>
  <si>
    <t>Attività culturali</t>
  </si>
  <si>
    <t>Attività didattiche</t>
  </si>
  <si>
    <t>Borse di studio ed assegni di ricerca</t>
  </si>
  <si>
    <t>Collaborazioni coordinate e continuative, contratti d'opera e altre prestazioni occasionali</t>
  </si>
  <si>
    <t>Concorsi</t>
  </si>
  <si>
    <t>Costi per riscaldamento e conduzione impianti tecnici</t>
  </si>
  <si>
    <t>Deposito, mantenimento e tutela brevetti</t>
  </si>
  <si>
    <t>Dottorati di ricerca</t>
  </si>
  <si>
    <t>Editoria</t>
  </si>
  <si>
    <t>Gestione teatri, attività di ballo e di recitazione</t>
  </si>
  <si>
    <t>Laboratori</t>
  </si>
  <si>
    <t>Licenze o produzione software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</si>
  <si>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</si>
  <si>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</si>
  <si>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</si>
  <si>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Materiale didattico e scientifico</t>
  </si>
  <si>
    <t>Moduli, stampati e rilegature</t>
  </si>
  <si>
    <t>Organizzazione e partecipazione a convegni, congressi, mostre ed altre manifestazioni</t>
  </si>
  <si>
    <t>Per il funzionamento di commissioni, comitati</t>
  </si>
  <si>
    <t>Progetti e programmi</t>
  </si>
  <si>
    <t>Pubblicazioni e stampe dell'Ente</t>
  </si>
  <si>
    <t>Pubblicità</t>
  </si>
  <si>
    <t>Pulizie</t>
  </si>
  <si>
    <t>Quote associative</t>
  </si>
  <si>
    <t>Ricerche e studi</t>
  </si>
  <si>
    <t>Servizi informatici</t>
  </si>
  <si>
    <t>Spese di promozione e propaganda</t>
  </si>
  <si>
    <t>Spese di rappresentanza</t>
  </si>
  <si>
    <t>Spese di trasporto, spedizioni con corriere e facchinaggio</t>
  </si>
  <si>
    <t>Spese per libretti, diplomi, pergamene, tessere, distintivi, stampati</t>
  </si>
  <si>
    <t>Spese postali</t>
  </si>
  <si>
    <t>Studi ed incarichi di consulenza</t>
  </si>
  <si>
    <t>Traduzioni e interpretariato</t>
  </si>
  <si>
    <t>Trasporto materiale nucleare e smaltimento rifiuti tossici e nocivi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</si>
  <si>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</si>
  <si>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</si>
  <si>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</si>
  <si>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</si>
  <si>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</si>
  <si>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</si>
  <si>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</si>
  <si>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beni di consumo e di servizi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</si>
  <si>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</si>
  <si>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</si>
  <si>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 e art 5 c 2 DL 95/2012</t>
  </si>
  <si>
    <t>Acquisto buoni taxi soggetti al contenimento art 6 c 14 DL 78/2010 e art 5 c 2 DL 95/2012</t>
  </si>
  <si>
    <t>Studi ed incarichi di consulenza soggette al contenimento art 6 c 7 DL 78/2010</t>
  </si>
  <si>
    <t>Organizzazione e partecipazione a convegni, congressi, mostre ed altre manifestazioni art 6 c 8 DL 78/2010</t>
  </si>
  <si>
    <t>Spese per sponsorizzazioni art 6 c 9 DL 78/2010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</si>
  <si>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</si>
  <si>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</si>
  <si>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</si>
  <si>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</si>
  <si>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</si>
  <si>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</si>
  <si>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</si>
  <si>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</si>
  <si>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</si>
  <si>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</si>
  <si>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</si>
  <si>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</si>
  <si>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</si>
  <si>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</si>
  <si>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</si>
  <si>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</si>
  <si>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</si>
  <si>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</si>
  <si>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</si>
  <si>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</si>
  <si>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Spese per dipendenti comandati</t>
  </si>
  <si>
    <t>Oneri previdenziali e assistenziali</t>
  </si>
  <si>
    <t>Trattamento di fine rapporto</t>
  </si>
  <si>
    <t>Trattamento di quiescenza e simili</t>
  </si>
  <si>
    <t>Buoni pasto o mensa</t>
  </si>
  <si>
    <t>Spese per fondi complementari di previdenza</t>
  </si>
  <si>
    <t>Accertamenti sanitari al personale per l'attività lavorativa</t>
  </si>
  <si>
    <t>Altri costi per il personale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</si>
  <si>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</si>
  <si>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</si>
  <si>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</si>
  <si>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</si>
  <si>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</si>
  <si>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</si>
  <si>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</si>
  <si>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</si>
  <si>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</si>
  <si>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</si>
  <si>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Altri accantonamenti</t>
  </si>
  <si>
    <t>Tasse e tributi vari</t>
  </si>
  <si>
    <t>Oneri diversi di gestione</t>
  </si>
  <si>
    <t>Accantonamenti per rischi</t>
  </si>
  <si>
    <t>Accantonamenti ai fondi per oneri</t>
  </si>
  <si>
    <t>VERSAMENTI AL BILANCIO DELLO STATO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</si>
  <si>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</si>
  <si>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</si>
  <si>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</si>
  <si>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</si>
  <si>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</si>
  <si>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</si>
  <si>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</si>
  <si>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</si>
  <si>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</si>
  <si>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</si>
  <si>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</si>
  <si>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</si>
  <si>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</si>
  <si>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</si>
  <si>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</si>
  <si>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</si>
  <si>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</si>
  <si>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</si>
  <si>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</si>
  <si>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</si>
  <si>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</si>
  <si>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</si>
  <si>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</si>
  <si>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</si>
  <si>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</si>
  <si>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</si>
  <si>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</si>
  <si>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</si>
  <si>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</si>
  <si>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</si>
  <si>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</si>
  <si>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</si>
  <si>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</si>
  <si>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</si>
  <si>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Oneri straordinari</t>
  </si>
  <si>
    <t>Proventi straordinari</t>
  </si>
  <si>
    <t>RISULTATO PRIMA DELLE IMPOSTE</t>
  </si>
  <si>
    <t>Imposte dell'esercizio</t>
  </si>
  <si>
    <t>AVANZO/DISAVANZO/PAREGGIO ECONOMICO</t>
  </si>
  <si>
    <t>Bilancio finanziario</t>
  </si>
  <si>
    <t>Gestione di Competenza Previsioni definitive post-variazioni</t>
  </si>
  <si>
    <t>Gestione di Competenza Riscossioni-Pagamenti</t>
  </si>
  <si>
    <t>Gestione di Competenza Rimasti da riscuotere-pagare</t>
  </si>
  <si>
    <t>Gestione di Competenza Totale Accertamenti-Impegni</t>
  </si>
  <si>
    <t>Gestione dei residui attivi-passivi all inizio dell esercizio</t>
  </si>
  <si>
    <t>Gestione dei residui attivi-passivi Riscossioni-Pagamenti</t>
  </si>
  <si>
    <t>Gestione dei residui attivi-passivi Variazioni</t>
  </si>
  <si>
    <t>Gestione dei residui attivi-passivi Rimasti da riscuotere-pagare</t>
  </si>
  <si>
    <t>Gestione di cassa Previsioni</t>
  </si>
  <si>
    <t>Gestione di cassa Riscossioni-Pagamenti</t>
  </si>
  <si>
    <t>Totale dei residui attivi-passivi al termine dell esercizio</t>
  </si>
  <si>
    <t>TOTALE GENERALE ENTRATE</t>
  </si>
  <si>
    <t>PARTE I - ENTRATE</t>
  </si>
  <si>
    <t>TITOLO I - ENTRATE CORRENTI</t>
  </si>
  <si>
    <t>ENTRATE CONTRIBUTIVE</t>
  </si>
  <si>
    <t>QUOTE SOCIALI</t>
  </si>
  <si>
    <t>ALTRE ENTRATE CONTRIBUTIVE</t>
  </si>
  <si>
    <t>Contributi da studenti</t>
  </si>
  <si>
    <t>Tasse e contributi per corsi di laurea e laurea specialistica</t>
  </si>
  <si>
    <t>Tasse e contributi per altri corsi</t>
  </si>
  <si>
    <t>Contributi da enti e da privati per particolari progetti</t>
  </si>
  <si>
    <t>ENTRATE DERIVANTI DA TRASFERIMENTI CORRENTI</t>
  </si>
  <si>
    <t>TRASFERIMENTI CORRENTI DA PARTE DELLO STATO</t>
  </si>
  <si>
    <t>Altri trasferimenti correnti da parte dello Stato</t>
  </si>
  <si>
    <t>Trasferimenti correnti da Stato - Contributo ordinario</t>
  </si>
  <si>
    <t>Trasferimenti correnti da Stato - Contributi straordinari</t>
  </si>
  <si>
    <t>Trasferimenti correnti da Stato - Contributo da Ministero vigilante per leggi speciali</t>
  </si>
  <si>
    <t>Trasferimenti correnti da Stato - Contributi da altre Amministrazioni</t>
  </si>
  <si>
    <t>Trasferimenti correnti da Stato - contributi diversi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</si>
  <si>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</si>
  <si>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</si>
  <si>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</si>
  <si>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</si>
  <si>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</si>
  <si>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</si>
  <si>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</si>
  <si>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</si>
  <si>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dell'Unione Europea</t>
  </si>
  <si>
    <t>Trasferimenti correnti da parte di organismi internazionali</t>
  </si>
  <si>
    <t>CONTRIBUTI CORRENTI DA SOGGETTI PRIVATI</t>
  </si>
  <si>
    <t>ENTRATE FINALIZZATE DERIVANTI DA ATTIVITA' CONVENZIONATE</t>
  </si>
  <si>
    <t>Contratti/Convenzioni/Accordi programma: con altri Ministeri</t>
  </si>
  <si>
    <t>Contratti/Convenzioni/Accordi programma: con Unione Europea</t>
  </si>
  <si>
    <t>Contratti/Convenzioni/Accordi programma: con Organismi Pubblici Esteri o Internazionali</t>
  </si>
  <si>
    <t>Contratti/Convenzioni/Accordi programma: con Regioni</t>
  </si>
  <si>
    <t xml:space="preserve">Contratti/Convenzioni/Accordi programma: con Province </t>
  </si>
  <si>
    <t>Contratti/Convenzioni/Accordi programma: con Comuni</t>
  </si>
  <si>
    <t xml:space="preserve">Contratti/Convenzioni/Accordi programma: con altre Amministrazioni pubbliche </t>
  </si>
  <si>
    <t>Contratti/Convenzioni/Accordi programma: con altri Soggetti</t>
  </si>
  <si>
    <t>ENTRATE PER LA REALIZZAZIONE DI PROGRAMMI E PROGETTI  NAZIONALI ED INTERNAZIONALI</t>
  </si>
  <si>
    <t>Programmi e progetti nazionali</t>
  </si>
  <si>
    <t>Programmi e progetti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</si>
  <si>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</si>
  <si>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</si>
  <si>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</si>
  <si>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Entrate derivanti da attività museale</t>
  </si>
  <si>
    <t>Proventi attività teatrali diverse</t>
  </si>
  <si>
    <t>Proventi derivanti dalla prestazione di servizi</t>
  </si>
  <si>
    <t>Proventi, incassi e altre entrate teatri gestiti</t>
  </si>
  <si>
    <t>Realizzi per cessione materiale fuori uso</t>
  </si>
  <si>
    <t>Ricavi dalla vendita di prodotti diversi</t>
  </si>
  <si>
    <t>Ricavi dalla vendita di pubblicazioni</t>
  </si>
  <si>
    <t>REDDITI E PROVENTI PATRIMONIALI</t>
  </si>
  <si>
    <t>Affitti di immobili</t>
  </si>
  <si>
    <t>Altri redditi e proventi patrimoniali</t>
  </si>
  <si>
    <t>Concessioni e diritti d'uso</t>
  </si>
  <si>
    <t>Dividendi ed altri proventi su titoli azionari e partecipazioni</t>
  </si>
  <si>
    <t>Entrate da contributi fruttiferi piccolo credito</t>
  </si>
  <si>
    <t>Entrate derivanti dallo sfruttamento dei brevetti e dalla valorizzazione dei risultati e dei trovati</t>
  </si>
  <si>
    <t>Interessi attivi su mutui, depositi e conti correnti</t>
  </si>
  <si>
    <t>Interessi attivi su prestiti al personale</t>
  </si>
  <si>
    <t>Interessi e premi su titoli a reddito fisso</t>
  </si>
  <si>
    <t>Interessi moratori</t>
  </si>
  <si>
    <t>Royalties</t>
  </si>
  <si>
    <t>POSTE CORRETTIVE E COMPENSATIVE DI USCITE CORRENTI</t>
  </si>
  <si>
    <t>Altre poste correttive e compensative di spese</t>
  </si>
  <si>
    <t>Recupero e rimborsi diversi</t>
  </si>
  <si>
    <t>Riscossioni IVA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</si>
  <si>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</si>
  <si>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</si>
  <si>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</si>
  <si>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</si>
  <si>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</si>
  <si>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ALIENAZIONE DI IMMOBILIZZAZIONI IMMATERIALI</t>
  </si>
  <si>
    <t>ALIENAZIONI DI IMMOBILIZZAZIONI TECNICHE</t>
  </si>
  <si>
    <t>REALIZZO DI VALORI MOBILIARI</t>
  </si>
  <si>
    <t>Altre entrate per realizzo di valori mobiliari</t>
  </si>
  <si>
    <t>Cessioni di conferimenti e quote in altri enti</t>
  </si>
  <si>
    <t>Cessioni partecipazioni</t>
  </si>
  <si>
    <t>Realizzi di obbligazioni e cartelle fondiarie</t>
  </si>
  <si>
    <t>Realizzi di titoli emessi o garantiti dallo Stato</t>
  </si>
  <si>
    <t>Riscossioni di altri titoli di credito</t>
  </si>
  <si>
    <t>Riscossioni di crediti diversi</t>
  </si>
  <si>
    <t>RISCOSSIONI CREDITI</t>
  </si>
  <si>
    <t>Prelevamenti di depositi bancari</t>
  </si>
  <si>
    <t>Riscossione da compagnie assicuratrici</t>
  </si>
  <si>
    <t>Riscossione di crediti diversi</t>
  </si>
  <si>
    <t>Riscossioni di mutui a medio e lungo termine</t>
  </si>
  <si>
    <t>Riscossioni di prestiti ed anticipazioni a breve termine</t>
  </si>
  <si>
    <t>Ritiro di depositi a cauzione presso terzi</t>
  </si>
  <si>
    <t>Riscossione di rate prestiti al personale</t>
  </si>
  <si>
    <t>ENTRATE DERIVANTI DA TRASFERIMENTI IN CONTO CAPITALE</t>
  </si>
  <si>
    <t>TRASFERIMENTI PER INVESTIMENTI DALLO STATO</t>
  </si>
  <si>
    <t xml:space="preserve">Trasferimenti per investimenti da Stato - Ministero vigilante </t>
  </si>
  <si>
    <t>Trasferimenti per investimenti da Stato - da altre Amministrazioni contributi statali in conto capitale</t>
  </si>
  <si>
    <t>Trasferimenti per investimenti da Stato - Progetti di ricerca di rilevante interesse nazionale</t>
  </si>
  <si>
    <t>Trasferimenti per investimenti da Stato - Altri contributi statali in conto capitale</t>
  </si>
  <si>
    <t>TRASFERIMENTI PER INVESTIMENTI DA REGIONI</t>
  </si>
  <si>
    <t>TRASFERIMENTI PER INVESTIMENTI DA PROVINCE</t>
  </si>
  <si>
    <t>TRASFERIMENTI PER INVESTIMENTI DA COMUNI</t>
  </si>
  <si>
    <t>TRASFERIMENTI PER INVESTIMENTI DA ENTI DI RICERCA</t>
  </si>
  <si>
    <t>TRASFERIMENTI PER INVESTIMENTI DA ALTRI ENTI DEL SETTORE PUBBLICO</t>
  </si>
  <si>
    <t>CONTRIBUTI E TRASFERIMENTI PER INVESTIMENTI DA SOGGETTI PRIVATI</t>
  </si>
  <si>
    <t>TRASFERIMENTI PER INVESTIMENTI DA PARTE DI ORGANISMI PUBBLICI ESTERI ED INTERNAZIONALI</t>
  </si>
  <si>
    <t>Trasferimenti per investimenti da parte dell'Unione Europea</t>
  </si>
  <si>
    <t>Trasferimenti per investimenti da parte di organismi internazionali</t>
  </si>
  <si>
    <t>ACCENSIONE DI PRESTITI</t>
  </si>
  <si>
    <t>Prestiti e affidamenti bancari</t>
  </si>
  <si>
    <t>Altri debiti</t>
  </si>
  <si>
    <t>Accensione di prestiti</t>
  </si>
  <si>
    <t>ASSUNZIONE DI MUTUI</t>
  </si>
  <si>
    <t>EMISSIONE DI OBBLIGAZIONI</t>
  </si>
  <si>
    <t>TITOLO III - GESTIONI SPECIALI</t>
  </si>
  <si>
    <t>GESTIONI SPECIALI</t>
  </si>
  <si>
    <t>Gestioni delegate e/o convenzionate</t>
  </si>
  <si>
    <t>Altro</t>
  </si>
  <si>
    <t>TITOLO IV - PARTITE DI GIRO</t>
  </si>
  <si>
    <t>ENTRATE AVENTI NATURA DI PARTITE DI GIRO</t>
  </si>
  <si>
    <t>Altre entrate aventi natura di partite di giro</t>
  </si>
  <si>
    <t>Altre ritenute al personale per conto di terzi</t>
  </si>
  <si>
    <t>Depositi cauzionali</t>
  </si>
  <si>
    <t>Fondo economale</t>
  </si>
  <si>
    <t>I.V.A.</t>
  </si>
  <si>
    <t>Incassi biglietteria e abbonamenti teatri gestiti c/compagnie</t>
  </si>
  <si>
    <t>Rimborso per spese per servizi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</si>
  <si>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</si>
  <si>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</si>
  <si>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</si>
  <si>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</si>
  <si>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</si>
  <si>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</si>
  <si>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</si>
  <si>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</si>
  <si>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</si>
  <si>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</si>
  <si>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</si>
  <si>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</si>
  <si>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ai componenti il collegio sindacale (o revisori)</t>
  </si>
  <si>
    <t>Indennità e rimborso spese altri organi istituzionali</t>
  </si>
  <si>
    <t>ONERI PER IL PERSONALE IN ATTIVITA' DI SERVIZIO</t>
  </si>
  <si>
    <t xml:space="preserve">Accertamenti sanitari resi necessari dall'attività lavorativa </t>
  </si>
  <si>
    <t>Altre indennità al personale a tempo indeterminato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</si>
  <si>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</si>
  <si>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</si>
  <si>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</si>
  <si>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</si>
  <si>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Compensi al personale per partecipazione a commissioni</t>
  </si>
  <si>
    <t>Compenso al direttore generale</t>
  </si>
  <si>
    <t>Competenze fisse al personale a tempo determinato</t>
  </si>
  <si>
    <t>Competenze fisse al personale a tempo indeterminato</t>
  </si>
  <si>
    <t>Competenze fisse al personale comandato</t>
  </si>
  <si>
    <t>Equo indennizzo</t>
  </si>
  <si>
    <t>Fondi complementari di previdenza</t>
  </si>
  <si>
    <t>Fondo per il miglioramento dell'efficienza dell'ente</t>
  </si>
  <si>
    <t>Indennità e rimborso spese di trasporto per trasferimenti</t>
  </si>
  <si>
    <t>Interventi assistenziali a favore del personale</t>
  </si>
  <si>
    <t>Oneri previdenziali e assistenziali a carico dell'Ente</t>
  </si>
  <si>
    <t>Spese per personale comandato</t>
  </si>
  <si>
    <t>USCITE PER L'ACQUISTO DI BENI DI CONSUMO E DI SERVIZI</t>
  </si>
  <si>
    <t>Acquisto di materiale di consumo e noleggio di materiale tecnico</t>
  </si>
  <si>
    <t>Acquisto vestiario e divise</t>
  </si>
  <si>
    <t>Attività didattiche ed editoriali</t>
  </si>
  <si>
    <t>Combustibili per riscaldamento e spese per la conduzione degli impianti tecnici</t>
  </si>
  <si>
    <t>Leasing operativo ed altre forme di locazione di beni mobili</t>
  </si>
  <si>
    <t>Libretti, diplomi, pergamene, tessere, distintivi, stampati</t>
  </si>
  <si>
    <t xml:space="preserve">Licenze software </t>
  </si>
  <si>
    <t>Manutenzione ordinaria e riparazioni di mobili,  apparecchiature e strumenti</t>
  </si>
  <si>
    <t>Manutenzione, noleggio ed esercizio autovetture</t>
  </si>
  <si>
    <t>Manutenzione, riparazione e adattamento di locali e relativi impianti</t>
  </si>
  <si>
    <t>Materiale scientifico e didattico</t>
  </si>
  <si>
    <t>Onorari e compensi per speciali incarichi</t>
  </si>
  <si>
    <t>Premi di assicurazione</t>
  </si>
  <si>
    <t>Spese connesse con il deposito, il mantenimento e la tutela dei brevetti</t>
  </si>
  <si>
    <t>Spese per materiali e funzionamento laboratori</t>
  </si>
  <si>
    <t>Spese per moduli, stampati e rilegatura</t>
  </si>
  <si>
    <t>Spese per pulizie</t>
  </si>
  <si>
    <t>Spese per traduzioni e interpretariato</t>
  </si>
  <si>
    <t>Spese promozionali e propaganda</t>
  </si>
  <si>
    <t>Studi e ricerche</t>
  </si>
  <si>
    <t>Uscite di rappresentanza</t>
  </si>
  <si>
    <t>Uscite per accertamenti sanitari</t>
  </si>
  <si>
    <t>Uscite per concorsi</t>
  </si>
  <si>
    <t>Uscite per cure, ricoveri e protesi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</si>
  <si>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</si>
  <si>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</si>
  <si>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</si>
  <si>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</si>
  <si>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</si>
  <si>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</si>
  <si>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</si>
  <si>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</si>
  <si>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</si>
  <si>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 xml:space="preserve">Utenze e canoni per gas </t>
  </si>
  <si>
    <t>Vigilanza locali ed impianti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</si>
  <si>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</si>
  <si>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</si>
  <si>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</si>
  <si>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USCITE PER ATTIVITA' CONTO TERZI</t>
  </si>
  <si>
    <t>Uscite per attività conto terzi</t>
  </si>
  <si>
    <t>INTERVENTI DIVERSI</t>
  </si>
  <si>
    <t>USCITE PER PRESTAZIONI ISTITUZIONALI</t>
  </si>
  <si>
    <t>Altre iniziative culturali</t>
  </si>
  <si>
    <t>Altre spese per attività istituzionali</t>
  </si>
  <si>
    <t>Altri interventi a favore degli studenti</t>
  </si>
  <si>
    <t>Premi</t>
  </si>
  <si>
    <t>Progetti</t>
  </si>
  <si>
    <t>Progetti internazionali</t>
  </si>
  <si>
    <t>Progetti Teatri metropolitani</t>
  </si>
  <si>
    <t>Spese organizzazione partecipazione a fiere mostre convegni</t>
  </si>
  <si>
    <t>Spese per attività divulgative, informative, studi e ricerche</t>
  </si>
  <si>
    <t>Teatri gestiti</t>
  </si>
  <si>
    <t>Teatroteca - Emeroteca</t>
  </si>
  <si>
    <t>Attività culturali teatri</t>
  </si>
  <si>
    <t>Attività di danza</t>
  </si>
  <si>
    <t xml:space="preserve">Attività di promozione </t>
  </si>
  <si>
    <t>Attività didattiche museali</t>
  </si>
  <si>
    <t>Biblioteca</t>
  </si>
  <si>
    <t>Catalogazione opere d'arte</t>
  </si>
  <si>
    <t>Dottorati, borse di studio ed assegni di ricerca</t>
  </si>
  <si>
    <t>Drammaturgia</t>
  </si>
  <si>
    <t>Interventi di promozione in Italia (Ricerca)</t>
  </si>
  <si>
    <t>Manifestazioni culturali: mostre, convegni, congressi</t>
  </si>
  <si>
    <t>TRASFERIMENTI PASSIVI</t>
  </si>
  <si>
    <t>Altri trasferimenti passivi</t>
  </si>
  <si>
    <t>Trasferimenti correnti a Province</t>
  </si>
  <si>
    <t>Trasferimenti correnti a Regioni</t>
  </si>
  <si>
    <t>Trasferimenti correnti a soggetti privati</t>
  </si>
  <si>
    <t>Trasferimenti correnti ad altri enti pubblici</t>
  </si>
  <si>
    <t>Trasferimenti correnti ai Comuni</t>
  </si>
  <si>
    <t>Trasferimenti correnti allo Stato</t>
  </si>
  <si>
    <t>Trasferimenti correnti all'Unione Europea</t>
  </si>
  <si>
    <t>ONERI FINANZIARI</t>
  </si>
  <si>
    <t>Interessi passivi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</si>
  <si>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</si>
  <si>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</si>
  <si>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</si>
  <si>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</si>
  <si>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</si>
  <si>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</si>
  <si>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</si>
  <si>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</si>
  <si>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</si>
  <si>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</si>
  <si>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</si>
  <si>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Restituzioni e rimborsi</t>
  </si>
  <si>
    <t>Uscite per spese legali, liti, arbitraggi, risarcimenti ed accessori</t>
  </si>
  <si>
    <t>ONERI COMUNI CORRENTI</t>
  </si>
  <si>
    <t>TRATTAMENTI DI QUIESCENZA, INTEGRATIVI E SOSTITUTIVI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</si>
  <si>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</si>
  <si>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</si>
  <si>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</si>
  <si>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</si>
  <si>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</si>
  <si>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</si>
  <si>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</si>
  <si>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</si>
  <si>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</si>
  <si>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</si>
  <si>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</si>
  <si>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</si>
  <si>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</si>
  <si>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versamento delle somme connesse all’applicazione dell’art. 6, comma 21 del decreto legge n. 78/2010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</si>
  <si>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</si>
  <si>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</si>
  <si>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</si>
  <si>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</si>
  <si>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</si>
  <si>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</si>
  <si>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</si>
  <si>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Realizzazioni e interventi su beni di interesse storico, artistico, paesaggistico e faunistico, allestimento e sistemazioni musei</t>
  </si>
  <si>
    <t>Recupero, restauro, adeguamento, manutenzione straordinaria, ripristini e trasformazioni immobili</t>
  </si>
  <si>
    <t>Restauro, manutenzione ordinaria opere d'arte</t>
  </si>
  <si>
    <t>ACQUISIZIONE DI IMMOBILIZZAZIONI TECNICHE</t>
  </si>
  <si>
    <t>Acquisizione di beni di valore culturale, storico, archeologico ed artistico</t>
  </si>
  <si>
    <t>Acquisti di automezzi</t>
  </si>
  <si>
    <t>Acquisti di imbarcazioni</t>
  </si>
  <si>
    <t>Acquisti di impianti, attrezzature, macchinari e strumenti</t>
  </si>
  <si>
    <t>Acquisti di mobili e macchine d'ufficio</t>
  </si>
  <si>
    <t>Acquisto di mobili e arredi per alloggi e pertinenze</t>
  </si>
  <si>
    <t>Altre acquisizioni di immobilizzazioni tecniche</t>
  </si>
  <si>
    <t>Grandi manutenzioni di automezzi</t>
  </si>
  <si>
    <t>Hardware</t>
  </si>
  <si>
    <t>Manutenzione straordinaria materiale e attrezzature informatiche</t>
  </si>
  <si>
    <t>Materiale bibliografico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</si>
  <si>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</si>
  <si>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</si>
  <si>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</si>
  <si>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</si>
  <si>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</si>
  <si>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titoli emessi o garantiti dallo Stato ed assimilati</t>
  </si>
  <si>
    <t>Altre partecipazioni e acquisto di valori mobiliari</t>
  </si>
  <si>
    <t>Conferimenti e quote di partecipazione al patrimonio di altri enti</t>
  </si>
  <si>
    <t>Depositi in buoni postali</t>
  </si>
  <si>
    <t>CONCESSIONI DI CREDITI ED ANTICIPAZIONI</t>
  </si>
  <si>
    <t>Concessioni di crediti diversi</t>
  </si>
  <si>
    <t>Concessioni di prestiti ed anticipazioni a breve termine</t>
  </si>
  <si>
    <t>Depositi a cauzione</t>
  </si>
  <si>
    <t>Premio polizza assicurativa per indennità liquidazione personale</t>
  </si>
  <si>
    <t>Fondo per prestiti al personale</t>
  </si>
  <si>
    <t>TRASFERIMENTI PER INVESTIMENTI</t>
  </si>
  <si>
    <t>Trasferimenti per investimenti allo Stato</t>
  </si>
  <si>
    <t>Trasferimenti per investimenti all'Unione Europea</t>
  </si>
  <si>
    <t>Trasferimenti per investimenti ad Organismi internazionali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</si>
  <si>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</si>
  <si>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</si>
  <si>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</si>
  <si>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</si>
  <si>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Trasferimenti per investimenti a soggetti privati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</si>
  <si>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</si>
  <si>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</si>
  <si>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</si>
  <si>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</si>
  <si>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</si>
  <si>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</si>
  <si>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</si>
  <si>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</si>
  <si>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</si>
  <si>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</si>
  <si>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</si>
  <si>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</si>
  <si>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</si>
  <si>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Restituzione depositi cauzionali</t>
  </si>
  <si>
    <t>Trattenute a favore di terzi</t>
  </si>
  <si>
    <t>COPERTURA DISAVANZO DI AMMINISTRAZIONE/AVANZO DI COMPETENZA</t>
  </si>
  <si>
    <t>REGOLE</t>
  </si>
  <si>
    <t>Il valore del TOTALE GENERALE ENTRATE deve coincidere con il valore del TOTALE GENERALE USCITE Gestione di Competenza Previsioni definitive post-variazioni</t>
  </si>
  <si>
    <t>Il valore del TOTALE GENERALE ENTRATE deve coincidere con il valore del TOTALE GENERALE USCITE Gestione di Competenza Totale Accertamenti-Impegni</t>
  </si>
  <si>
    <t>Nel BF il campo PARTE I – ENTRATE (nella colonna Gestione di Competenza Riscossioni-Pagamenti) deve essere uguale alla voce RISCOSSIONI IN C/COMPETENZA nella SA 31/12</t>
  </si>
  <si>
    <t>Nel BF il campo PARTE I – ENTRATE (nella colonna Gestione dei Residui Attivi-Passivi Riscossioni-Pagamenti) deve essere uguale alla voce RISCOSSIONI IN C/RESIDUI nella SA 31/12.</t>
  </si>
  <si>
    <t>Il valore del TITOLO IV - PARTITE DI GIRO entrate deve coincidere con il valore del TITOLO IV - PARTITE DI GIRO uscite  Gestione di Competenza Previsioni definitive post-variazioni</t>
  </si>
  <si>
    <t>Il valore del TITOLO IV - PARTITE DI GIRO entrate deve coincidere con il valore del TITOLO IV - PARTITE DI GIRO uscite  Gestione di Competenza Totale Accertamenti-Impegni</t>
  </si>
  <si>
    <t>Nel BF il campo PARTE II – USCITE (nella colonna Gestione di Competenza Riscossioni-Pagamenti) deve essere uguale alla voce PAGAMENTI IN C/COMPETENZA nella SA 31/12.</t>
  </si>
  <si>
    <t>Nel BF il campo PARTE II – USCITE (nella colonna Gestione dei Residui Attivi-Passivi Riscossioni-Pagamenti) deve essere uguale alla voce PAGAMENTI IN C/RESIDUI nella SA 31/12.</t>
  </si>
  <si>
    <t xml:space="preserve">La voce AVANZO/DISAVANZO/PAREGGIO ECONOMICO Deve essere uguale all’importo Avanzo(Disavanzo)/ risultato economico d’esercizio nello SP – consistenza </t>
  </si>
  <si>
    <t>Nella SA al 31/12 la voce CONSISTENZA DELLA CASSA ALL'INIZIO DELL'ESERCIZIO deve corrispondere al campo disponibilità liquide nello SP (nella colonna Consistenza al 1/1)</t>
  </si>
  <si>
    <t>Nello STATO PATRIMONIALE le ATTIVITA e le PASSIVITA  della CONSISTENZA AL 31/12 DEVONO COINCIDERE</t>
  </si>
  <si>
    <t>La somma Avanzo (Disavanzo)/risultato economico portati a nuovo + Avanzo (Disavanzo)/ risultato economico d'esercizio (nella colonna Consistenza al 1/1) deve essere uguale a Avanzo (Disavanzo)/risultato economico portati a nuovo (nella colonna Consistenza al 31/12)</t>
  </si>
  <si>
    <t>Ente:</t>
  </si>
  <si>
    <t>ISTITUTO CENTRALE PER IL CATALOGO UNICO DELLE BIBLIOTECHE ITALIANE E PER LE INFORMAZIONI BIBLIOGRAFICHE</t>
  </si>
  <si>
    <t>Codice Fiscale Ente:</t>
  </si>
  <si>
    <t>Anno:</t>
  </si>
  <si>
    <t>Stato:</t>
  </si>
  <si>
    <t>Salvato in base dati</t>
  </si>
  <si>
    <t>Fase:</t>
  </si>
  <si>
    <t>Consuntivo</t>
  </si>
  <si>
    <t>f8a26a3c-e78e-49ce-abc3-a1a9b43dba88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</si>
</sst>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7">
    <font>
      <sz val="10"/>
      <name val="Tahoma"/>
      <family val="0"/>
    </font>
    <font>
      <b/>
      <sz val="10"/>
      <name val="Tahoma"/>
      <family val="0"/>
    </font>
    <font>
      <sz val="10"/>
      <color indexed="26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0" fillId="33" borderId="12" xfId="0" applyFill="1" applyBorder="1" applyAlignment="1">
      <alignment wrapText="1" indent="4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  <xf numFmtId="0" fontId="1" fillId="35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106.7109375" style="1" customWidth="1"/>
    <col min="3" max="50" width="9.8515625" style="1" customWidth="1"/>
  </cols>
  <sheetData>
    <row r="1" spans="1:2" ht="12.75">
      <c r="A1" s="28" t="s">
        <v>706</v>
      </c>
      <c r="B1" s="6" t="s">
        <v>707</v>
      </c>
    </row>
    <row r="2" spans="1:2" ht="12.75">
      <c r="A2" s="28" t="s">
        <v>708</v>
      </c>
      <c r="B2" s="29">
        <v>608860581</v>
      </c>
    </row>
    <row r="3" spans="1:2" ht="12.75">
      <c r="A3" s="28" t="s">
        <v>709</v>
      </c>
      <c r="B3" s="29">
        <v>2019</v>
      </c>
    </row>
    <row r="4" spans="1:2" ht="12.75">
      <c r="A4" s="28" t="s">
        <v>710</v>
      </c>
      <c r="B4" s="6" t="s">
        <v>711</v>
      </c>
    </row>
    <row r="5" spans="1:2" ht="12.75">
      <c r="A5" s="28" t="s">
        <v>712</v>
      </c>
      <c r="B5" s="6" t="s">
        <v>713</v>
      </c>
    </row>
    <row r="10" ht="12.75" hidden="1">
      <c r="B10" s="1">
        <v>269</v>
      </c>
    </row>
    <row r="11" ht="12.75" hidden="1">
      <c r="B11" s="1">
        <v>23</v>
      </c>
    </row>
    <row r="12" ht="12.75" hidden="1">
      <c r="B12" s="1">
        <v>1</v>
      </c>
    </row>
    <row r="13" ht="12.75" hidden="1">
      <c r="B13" s="1">
        <v>1</v>
      </c>
    </row>
    <row r="14" ht="12.75" hidden="1">
      <c r="B14" s="1">
        <v>34621</v>
      </c>
    </row>
    <row r="15" ht="12.75" hidden="1">
      <c r="B15" s="1" t="s">
        <v>714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12" width="15.7109375" style="1" customWidth="1"/>
    <col min="13" max="13" width="9.8515625" style="1" hidden="1" customWidth="1"/>
    <col min="14" max="50" width="9.8515625" style="1" customWidth="1"/>
  </cols>
  <sheetData>
    <row r="1" spans="1:13" ht="60" customHeight="1">
      <c r="A1" s="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pans="1:13" ht="60" customHeight="1">
      <c r="A2" s="4" t="s">
        <v>358</v>
      </c>
      <c r="B2" s="5" t="s">
        <v>359</v>
      </c>
      <c r="C2" s="5" t="s">
        <v>360</v>
      </c>
      <c r="D2" s="5" t="s">
        <v>361</v>
      </c>
      <c r="E2" s="5" t="s">
        <v>362</v>
      </c>
      <c r="F2" s="5" t="s">
        <v>363</v>
      </c>
      <c r="G2" s="5" t="s">
        <v>364</v>
      </c>
      <c r="H2" s="5" t="s">
        <v>365</v>
      </c>
      <c r="I2" s="5" t="s">
        <v>366</v>
      </c>
      <c r="J2" s="5" t="s">
        <v>367</v>
      </c>
      <c r="K2" s="5" t="s">
        <v>368</v>
      </c>
      <c r="L2" s="5" t="s">
        <v>369</v>
      </c>
      <c r="M2" s="11"/>
    </row>
    <row r="3" spans="1:13" ht="12.75">
      <c r="A3" s="13" t="s">
        <v>370</v>
      </c>
      <c r="B3" s="12">
        <f aca="true" t="shared" si="0" ref="B3:L3">B4+B133</f>
        <v>3643526.61</v>
      </c>
      <c r="C3" s="12">
        <f t="shared" si="0"/>
        <v>3607326.7399999998</v>
      </c>
      <c r="D3" s="12">
        <f t="shared" si="0"/>
        <v>0</v>
      </c>
      <c r="E3" s="12">
        <f t="shared" si="0"/>
        <v>3607326.7399999998</v>
      </c>
      <c r="F3" s="12">
        <f t="shared" si="0"/>
        <v>17338.34</v>
      </c>
      <c r="G3" s="12">
        <f t="shared" si="0"/>
        <v>0</v>
      </c>
      <c r="H3" s="12">
        <f t="shared" si="0"/>
        <v>5070</v>
      </c>
      <c r="I3" s="12">
        <f t="shared" si="0"/>
        <v>12268.34</v>
      </c>
      <c r="J3" s="12">
        <f t="shared" si="0"/>
        <v>4968583.32</v>
      </c>
      <c r="K3" s="12">
        <f t="shared" si="0"/>
        <v>3607326.7399999998</v>
      </c>
      <c r="L3" s="12">
        <f t="shared" si="0"/>
        <v>12268.34</v>
      </c>
      <c r="M3" s="11">
        <v>1507108</v>
      </c>
    </row>
    <row r="4" spans="1:13" ht="12.75">
      <c r="A4" s="15" t="s">
        <v>371</v>
      </c>
      <c r="B4" s="12">
        <f aca="true" t="shared" si="1" ref="B4:L4">B5+B73+B116+B120</f>
        <v>3643526.61</v>
      </c>
      <c r="C4" s="12">
        <f t="shared" si="1"/>
        <v>3607326.7399999998</v>
      </c>
      <c r="D4" s="12">
        <f t="shared" si="1"/>
        <v>0</v>
      </c>
      <c r="E4" s="12">
        <f t="shared" si="1"/>
        <v>3607326.7399999998</v>
      </c>
      <c r="F4" s="12">
        <f t="shared" si="1"/>
        <v>17338.34</v>
      </c>
      <c r="G4" s="12">
        <f t="shared" si="1"/>
        <v>0</v>
      </c>
      <c r="H4" s="12">
        <f t="shared" si="1"/>
        <v>5070</v>
      </c>
      <c r="I4" s="12">
        <f t="shared" si="1"/>
        <v>12268.34</v>
      </c>
      <c r="J4" s="12">
        <f t="shared" si="1"/>
        <v>3660864.9499999997</v>
      </c>
      <c r="K4" s="12">
        <f t="shared" si="1"/>
        <v>3607326.7399999998</v>
      </c>
      <c r="L4" s="12">
        <f t="shared" si="1"/>
        <v>12268.34</v>
      </c>
      <c r="M4" s="11">
        <v>1507106</v>
      </c>
    </row>
    <row r="5" spans="1:13" ht="12.75">
      <c r="A5" s="16" t="s">
        <v>372</v>
      </c>
      <c r="B5" s="12">
        <f aca="true" t="shared" si="2" ref="B5:L5">B6+B14+B45</f>
        <v>2823526.61</v>
      </c>
      <c r="C5" s="12">
        <f t="shared" si="2"/>
        <v>2863996.9699999997</v>
      </c>
      <c r="D5" s="12">
        <f t="shared" si="2"/>
        <v>0</v>
      </c>
      <c r="E5" s="12">
        <f t="shared" si="2"/>
        <v>2863996.9699999997</v>
      </c>
      <c r="F5" s="12">
        <f t="shared" si="2"/>
        <v>12338.34</v>
      </c>
      <c r="G5" s="12">
        <f t="shared" si="2"/>
        <v>0</v>
      </c>
      <c r="H5" s="12">
        <f t="shared" si="2"/>
        <v>70</v>
      </c>
      <c r="I5" s="12">
        <f t="shared" si="2"/>
        <v>12268.34</v>
      </c>
      <c r="J5" s="12">
        <f t="shared" si="2"/>
        <v>2835864.9499999997</v>
      </c>
      <c r="K5" s="12">
        <f t="shared" si="2"/>
        <v>2863996.9699999997</v>
      </c>
      <c r="L5" s="12">
        <f t="shared" si="2"/>
        <v>12268.34</v>
      </c>
      <c r="M5" s="11">
        <v>1507112</v>
      </c>
    </row>
    <row r="6" spans="1:13" ht="12.75">
      <c r="A6" s="18" t="s">
        <v>373</v>
      </c>
      <c r="B6" s="12">
        <f aca="true" t="shared" si="3" ref="B6:L6">B7+B8+B9+B12</f>
        <v>0</v>
      </c>
      <c r="C6" s="12">
        <f t="shared" si="3"/>
        <v>0</v>
      </c>
      <c r="D6" s="12">
        <f t="shared" si="3"/>
        <v>0</v>
      </c>
      <c r="E6" s="12">
        <f t="shared" si="3"/>
        <v>0</v>
      </c>
      <c r="F6" s="12">
        <f t="shared" si="3"/>
        <v>0</v>
      </c>
      <c r="G6" s="12">
        <f t="shared" si="3"/>
        <v>0</v>
      </c>
      <c r="H6" s="12">
        <f t="shared" si="3"/>
        <v>0</v>
      </c>
      <c r="I6" s="12">
        <f t="shared" si="3"/>
        <v>0</v>
      </c>
      <c r="J6" s="12">
        <f t="shared" si="3"/>
        <v>0</v>
      </c>
      <c r="K6" s="12">
        <f t="shared" si="3"/>
        <v>0</v>
      </c>
      <c r="L6" s="12">
        <f t="shared" si="3"/>
        <v>0</v>
      </c>
      <c r="M6" s="11">
        <v>1558778</v>
      </c>
    </row>
    <row r="7" spans="1:13" ht="12.75">
      <c r="A7" s="19" t="s">
        <v>374</v>
      </c>
      <c r="B7" s="10">
        <v>0</v>
      </c>
      <c r="C7" s="10">
        <v>0</v>
      </c>
      <c r="D7" s="10">
        <v>0</v>
      </c>
      <c r="E7" s="9">
        <f>+C7+D7</f>
        <v>0</v>
      </c>
      <c r="F7" s="10">
        <v>0</v>
      </c>
      <c r="G7" s="10">
        <v>0</v>
      </c>
      <c r="H7" s="10">
        <v>0</v>
      </c>
      <c r="I7" s="9">
        <f>+F7-G7-H7</f>
        <v>0</v>
      </c>
      <c r="J7" s="10">
        <v>0</v>
      </c>
      <c r="K7" s="9">
        <f>+C7+G7</f>
        <v>0</v>
      </c>
      <c r="L7" s="9">
        <f>+D7+I7</f>
        <v>0</v>
      </c>
      <c r="M7" s="11">
        <v>1558779</v>
      </c>
    </row>
    <row r="8" spans="1:13" ht="12.75">
      <c r="A8" s="19" t="s">
        <v>375</v>
      </c>
      <c r="B8" s="10">
        <v>0</v>
      </c>
      <c r="C8" s="10">
        <v>0</v>
      </c>
      <c r="D8" s="10">
        <v>0</v>
      </c>
      <c r="E8" s="9">
        <f>+C8+D8</f>
        <v>0</v>
      </c>
      <c r="F8" s="10">
        <v>0</v>
      </c>
      <c r="G8" s="10">
        <v>0</v>
      </c>
      <c r="H8" s="10">
        <v>0</v>
      </c>
      <c r="I8" s="9">
        <f>+F8-G8-H8</f>
        <v>0</v>
      </c>
      <c r="J8" s="10">
        <v>0</v>
      </c>
      <c r="K8" s="9">
        <f>+C8+G8</f>
        <v>0</v>
      </c>
      <c r="L8" s="9">
        <f>+D8+I8</f>
        <v>0</v>
      </c>
      <c r="M8" s="11">
        <v>1558780</v>
      </c>
    </row>
    <row r="9" spans="1:13" ht="12.75">
      <c r="A9" s="21" t="s">
        <v>376</v>
      </c>
      <c r="B9" s="12">
        <f aca="true" t="shared" si="4" ref="B9:L9">B10+B11</f>
        <v>0</v>
      </c>
      <c r="C9" s="12">
        <f t="shared" si="4"/>
        <v>0</v>
      </c>
      <c r="D9" s="12">
        <f t="shared" si="4"/>
        <v>0</v>
      </c>
      <c r="E9" s="12">
        <f t="shared" si="4"/>
        <v>0</v>
      </c>
      <c r="F9" s="12">
        <f t="shared" si="4"/>
        <v>0</v>
      </c>
      <c r="G9" s="12">
        <f t="shared" si="4"/>
        <v>0</v>
      </c>
      <c r="H9" s="12">
        <f t="shared" si="4"/>
        <v>0</v>
      </c>
      <c r="I9" s="12">
        <f t="shared" si="4"/>
        <v>0</v>
      </c>
      <c r="J9" s="12">
        <f t="shared" si="4"/>
        <v>0</v>
      </c>
      <c r="K9" s="12">
        <f t="shared" si="4"/>
        <v>0</v>
      </c>
      <c r="L9" s="12">
        <f t="shared" si="4"/>
        <v>0</v>
      </c>
      <c r="M9" s="11">
        <v>1558781</v>
      </c>
    </row>
    <row r="10" spans="1:13" ht="12.75">
      <c r="A10" s="22" t="s">
        <v>377</v>
      </c>
      <c r="B10" s="10">
        <v>0</v>
      </c>
      <c r="C10" s="10">
        <v>0</v>
      </c>
      <c r="D10" s="10">
        <v>0</v>
      </c>
      <c r="E10" s="9">
        <f>+C10+D10</f>
        <v>0</v>
      </c>
      <c r="F10" s="10">
        <v>0</v>
      </c>
      <c r="G10" s="10">
        <v>0</v>
      </c>
      <c r="H10" s="10">
        <v>0</v>
      </c>
      <c r="I10" s="9">
        <f>+F10-G10-H10</f>
        <v>0</v>
      </c>
      <c r="J10" s="10">
        <v>0</v>
      </c>
      <c r="K10" s="9">
        <f>+C10+G10</f>
        <v>0</v>
      </c>
      <c r="L10" s="9">
        <f>+D10+I10</f>
        <v>0</v>
      </c>
      <c r="M10" s="11">
        <v>1558782</v>
      </c>
    </row>
    <row r="11" spans="1:13" ht="12.75">
      <c r="A11" s="22" t="s">
        <v>378</v>
      </c>
      <c r="B11" s="10">
        <v>0</v>
      </c>
      <c r="C11" s="10">
        <v>0</v>
      </c>
      <c r="D11" s="10">
        <v>0</v>
      </c>
      <c r="E11" s="9">
        <f>+C11+D11</f>
        <v>0</v>
      </c>
      <c r="F11" s="10">
        <v>0</v>
      </c>
      <c r="G11" s="10">
        <v>0</v>
      </c>
      <c r="H11" s="10">
        <v>0</v>
      </c>
      <c r="I11" s="9">
        <f>+F11-G11-H11</f>
        <v>0</v>
      </c>
      <c r="J11" s="10">
        <v>0</v>
      </c>
      <c r="K11" s="9">
        <f>+C11+G11</f>
        <v>0</v>
      </c>
      <c r="L11" s="9">
        <f>+D11+I11</f>
        <v>0</v>
      </c>
      <c r="M11" s="11">
        <v>1558783</v>
      </c>
    </row>
    <row r="12" spans="1:13" ht="12.75">
      <c r="A12" s="21" t="s">
        <v>379</v>
      </c>
      <c r="B12" s="12">
        <f aca="true" t="shared" si="5" ref="B12:L12">B13</f>
        <v>0</v>
      </c>
      <c r="C12" s="12">
        <f t="shared" si="5"/>
        <v>0</v>
      </c>
      <c r="D12" s="12">
        <f t="shared" si="5"/>
        <v>0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0</v>
      </c>
      <c r="L12" s="12">
        <f t="shared" si="5"/>
        <v>0</v>
      </c>
      <c r="M12" s="11">
        <v>1558784</v>
      </c>
    </row>
    <row r="13" spans="1:13" ht="12.75">
      <c r="A13" s="22" t="s">
        <v>379</v>
      </c>
      <c r="B13" s="10">
        <v>0</v>
      </c>
      <c r="C13" s="10">
        <v>0</v>
      </c>
      <c r="D13" s="10">
        <v>0</v>
      </c>
      <c r="E13" s="9">
        <f>+C13+D13</f>
        <v>0</v>
      </c>
      <c r="F13" s="10">
        <v>0</v>
      </c>
      <c r="G13" s="10">
        <v>0</v>
      </c>
      <c r="H13" s="10">
        <v>0</v>
      </c>
      <c r="I13" s="9">
        <f>+F13-G13-H13</f>
        <v>0</v>
      </c>
      <c r="J13" s="10">
        <v>0</v>
      </c>
      <c r="K13" s="9">
        <f>+C13+G13</f>
        <v>0</v>
      </c>
      <c r="L13" s="9">
        <f>+D13+I13</f>
        <v>0</v>
      </c>
      <c r="M13" s="11">
        <v>1558785</v>
      </c>
    </row>
    <row r="14" spans="1:13" ht="12.75">
      <c r="A14" s="18" t="s">
        <v>380</v>
      </c>
      <c r="B14" s="12">
        <f aca="true" t="shared" si="6" ref="B14:L14">B15+B22+B24+B25+B26+B28+B29+B32+B33+B42</f>
        <v>2690806.2199999997</v>
      </c>
      <c r="C14" s="12">
        <f t="shared" si="6"/>
        <v>2690739.2199999997</v>
      </c>
      <c r="D14" s="12">
        <f t="shared" si="6"/>
        <v>0</v>
      </c>
      <c r="E14" s="12">
        <f t="shared" si="6"/>
        <v>2690739.2199999997</v>
      </c>
      <c r="F14" s="12">
        <f t="shared" si="6"/>
        <v>0</v>
      </c>
      <c r="G14" s="12">
        <f t="shared" si="6"/>
        <v>0</v>
      </c>
      <c r="H14" s="12">
        <f t="shared" si="6"/>
        <v>0</v>
      </c>
      <c r="I14" s="12">
        <f t="shared" si="6"/>
        <v>0</v>
      </c>
      <c r="J14" s="12">
        <f t="shared" si="6"/>
        <v>2690806.2199999997</v>
      </c>
      <c r="K14" s="12">
        <f t="shared" si="6"/>
        <v>2690739.2199999997</v>
      </c>
      <c r="L14" s="12">
        <f t="shared" si="6"/>
        <v>0</v>
      </c>
      <c r="M14" s="11">
        <v>1507118</v>
      </c>
    </row>
    <row r="15" spans="1:13" ht="12.75">
      <c r="A15" s="21" t="s">
        <v>381</v>
      </c>
      <c r="B15" s="12">
        <f aca="true" t="shared" si="7" ref="B15:L15">B16+B17+B18+B19+B20+B21</f>
        <v>2515969.88</v>
      </c>
      <c r="C15" s="12">
        <f t="shared" si="7"/>
        <v>2515902.88</v>
      </c>
      <c r="D15" s="12">
        <f t="shared" si="7"/>
        <v>0</v>
      </c>
      <c r="E15" s="12">
        <f t="shared" si="7"/>
        <v>2515902.88</v>
      </c>
      <c r="F15" s="12">
        <f t="shared" si="7"/>
        <v>0</v>
      </c>
      <c r="G15" s="12">
        <f t="shared" si="7"/>
        <v>0</v>
      </c>
      <c r="H15" s="12">
        <f t="shared" si="7"/>
        <v>0</v>
      </c>
      <c r="I15" s="12">
        <f t="shared" si="7"/>
        <v>0</v>
      </c>
      <c r="J15" s="12">
        <f t="shared" si="7"/>
        <v>2515969.88</v>
      </c>
      <c r="K15" s="12">
        <f t="shared" si="7"/>
        <v>2515902.88</v>
      </c>
      <c r="L15" s="12">
        <f t="shared" si="7"/>
        <v>0</v>
      </c>
      <c r="M15" s="11">
        <v>1507133</v>
      </c>
    </row>
    <row r="16" spans="1:13" ht="12.75">
      <c r="A16" s="22" t="s">
        <v>382</v>
      </c>
      <c r="B16" s="10">
        <v>0</v>
      </c>
      <c r="C16" s="10">
        <v>0</v>
      </c>
      <c r="D16" s="10">
        <v>0</v>
      </c>
      <c r="E16" s="9">
        <f aca="true" t="shared" si="8" ref="E16:E21">+C16+D16</f>
        <v>0</v>
      </c>
      <c r="F16" s="10">
        <v>0</v>
      </c>
      <c r="G16" s="10">
        <v>0</v>
      </c>
      <c r="H16" s="10">
        <v>0</v>
      </c>
      <c r="I16" s="9">
        <f aca="true" t="shared" si="9" ref="I16:I21">+F16-G16-H16</f>
        <v>0</v>
      </c>
      <c r="J16" s="10">
        <v>0</v>
      </c>
      <c r="K16" s="9">
        <f aca="true" t="shared" si="10" ref="K16:K21">+C16+G16</f>
        <v>0</v>
      </c>
      <c r="L16" s="9">
        <f aca="true" t="shared" si="11" ref="L16:L21">+D16+I16</f>
        <v>0</v>
      </c>
      <c r="M16" s="11">
        <v>1507208</v>
      </c>
    </row>
    <row r="17" spans="1:13" ht="12.75">
      <c r="A17" s="22" t="s">
        <v>383</v>
      </c>
      <c r="B17" s="10">
        <v>2515969.88</v>
      </c>
      <c r="C17" s="10">
        <v>2515902.88</v>
      </c>
      <c r="D17" s="10">
        <v>0</v>
      </c>
      <c r="E17" s="9">
        <f t="shared" si="8"/>
        <v>2515902.88</v>
      </c>
      <c r="F17" s="10">
        <v>0</v>
      </c>
      <c r="G17" s="10">
        <v>0</v>
      </c>
      <c r="H17" s="10">
        <v>0</v>
      </c>
      <c r="I17" s="9">
        <f t="shared" si="9"/>
        <v>0</v>
      </c>
      <c r="J17" s="10">
        <v>2515969.88</v>
      </c>
      <c r="K17" s="9">
        <f t="shared" si="10"/>
        <v>2515902.88</v>
      </c>
      <c r="L17" s="9">
        <f t="shared" si="11"/>
        <v>0</v>
      </c>
      <c r="M17" s="11">
        <v>1507209</v>
      </c>
    </row>
    <row r="18" spans="1:13" ht="12.75">
      <c r="A18" s="22" t="s">
        <v>384</v>
      </c>
      <c r="B18" s="10">
        <v>0</v>
      </c>
      <c r="C18" s="10">
        <v>0</v>
      </c>
      <c r="D18" s="10">
        <v>0</v>
      </c>
      <c r="E18" s="9">
        <f t="shared" si="8"/>
        <v>0</v>
      </c>
      <c r="F18" s="10">
        <v>0</v>
      </c>
      <c r="G18" s="10">
        <v>0</v>
      </c>
      <c r="H18" s="10">
        <v>0</v>
      </c>
      <c r="I18" s="9">
        <f t="shared" si="9"/>
        <v>0</v>
      </c>
      <c r="J18" s="10">
        <v>0</v>
      </c>
      <c r="K18" s="9">
        <f t="shared" si="10"/>
        <v>0</v>
      </c>
      <c r="L18" s="9">
        <f t="shared" si="11"/>
        <v>0</v>
      </c>
      <c r="M18" s="11">
        <v>1507210</v>
      </c>
    </row>
    <row r="19" spans="1:13" ht="25.5">
      <c r="A19" s="22" t="s">
        <v>385</v>
      </c>
      <c r="B19" s="10">
        <v>0</v>
      </c>
      <c r="C19" s="10">
        <v>0</v>
      </c>
      <c r="D19" s="10">
        <v>0</v>
      </c>
      <c r="E19" s="9">
        <f t="shared" si="8"/>
        <v>0</v>
      </c>
      <c r="F19" s="10">
        <v>0</v>
      </c>
      <c r="G19" s="10">
        <v>0</v>
      </c>
      <c r="H19" s="10">
        <v>0</v>
      </c>
      <c r="I19" s="9">
        <f t="shared" si="9"/>
        <v>0</v>
      </c>
      <c r="J19" s="10">
        <v>0</v>
      </c>
      <c r="K19" s="9">
        <f t="shared" si="10"/>
        <v>0</v>
      </c>
      <c r="L19" s="9">
        <f t="shared" si="11"/>
        <v>0</v>
      </c>
      <c r="M19" s="11">
        <v>1507211</v>
      </c>
    </row>
    <row r="20" spans="1:13" ht="12.75">
      <c r="A20" s="22" t="s">
        <v>386</v>
      </c>
      <c r="B20" s="10">
        <v>0</v>
      </c>
      <c r="C20" s="10">
        <v>0</v>
      </c>
      <c r="D20" s="10">
        <v>0</v>
      </c>
      <c r="E20" s="9">
        <f t="shared" si="8"/>
        <v>0</v>
      </c>
      <c r="F20" s="10">
        <v>0</v>
      </c>
      <c r="G20" s="10">
        <v>0</v>
      </c>
      <c r="H20" s="10">
        <v>0</v>
      </c>
      <c r="I20" s="9">
        <f t="shared" si="9"/>
        <v>0</v>
      </c>
      <c r="J20" s="10">
        <v>0</v>
      </c>
      <c r="K20" s="9">
        <f t="shared" si="10"/>
        <v>0</v>
      </c>
      <c r="L20" s="9">
        <f t="shared" si="11"/>
        <v>0</v>
      </c>
      <c r="M20" s="11">
        <v>1507212</v>
      </c>
    </row>
    <row r="21" spans="1:13" ht="12.75">
      <c r="A21" s="22" t="s">
        <v>387</v>
      </c>
      <c r="B21" s="10">
        <v>0</v>
      </c>
      <c r="C21" s="10">
        <v>0</v>
      </c>
      <c r="D21" s="10">
        <v>0</v>
      </c>
      <c r="E21" s="9">
        <f t="shared" si="8"/>
        <v>0</v>
      </c>
      <c r="F21" s="10">
        <v>0</v>
      </c>
      <c r="G21" s="10">
        <v>0</v>
      </c>
      <c r="H21" s="10">
        <v>0</v>
      </c>
      <c r="I21" s="9">
        <f t="shared" si="9"/>
        <v>0</v>
      </c>
      <c r="J21" s="10">
        <v>0</v>
      </c>
      <c r="K21" s="9">
        <f t="shared" si="10"/>
        <v>0</v>
      </c>
      <c r="L21" s="9">
        <f t="shared" si="11"/>
        <v>0</v>
      </c>
      <c r="M21" s="11">
        <v>1558786</v>
      </c>
    </row>
    <row r="22" spans="1:13" ht="12.75">
      <c r="A22" s="21" t="s">
        <v>388</v>
      </c>
      <c r="B22" s="12">
        <f aca="true" t="shared" si="12" ref="B22:L22">B23</f>
        <v>0</v>
      </c>
      <c r="C22" s="12">
        <f t="shared" si="12"/>
        <v>0</v>
      </c>
      <c r="D22" s="12">
        <f t="shared" si="12"/>
        <v>0</v>
      </c>
      <c r="E22" s="12">
        <f t="shared" si="12"/>
        <v>0</v>
      </c>
      <c r="F22" s="12">
        <f t="shared" si="12"/>
        <v>0</v>
      </c>
      <c r="G22" s="12">
        <f t="shared" si="12"/>
        <v>0</v>
      </c>
      <c r="H22" s="12">
        <f t="shared" si="12"/>
        <v>0</v>
      </c>
      <c r="I22" s="12">
        <f t="shared" si="12"/>
        <v>0</v>
      </c>
      <c r="J22" s="12">
        <f t="shared" si="12"/>
        <v>0</v>
      </c>
      <c r="K22" s="12">
        <f t="shared" si="12"/>
        <v>0</v>
      </c>
      <c r="L22" s="12">
        <f t="shared" si="12"/>
        <v>0</v>
      </c>
      <c r="M22" s="11">
        <v>1507134</v>
      </c>
    </row>
    <row r="23" spans="1:13" ht="12.75">
      <c r="A23" s="22" t="s">
        <v>389</v>
      </c>
      <c r="B23" s="10">
        <v>0</v>
      </c>
      <c r="C23" s="10">
        <v>0</v>
      </c>
      <c r="D23" s="10">
        <v>0</v>
      </c>
      <c r="E23" s="9">
        <f>+C23+D23</f>
        <v>0</v>
      </c>
      <c r="F23" s="10">
        <v>0</v>
      </c>
      <c r="G23" s="10">
        <v>0</v>
      </c>
      <c r="H23" s="10">
        <v>0</v>
      </c>
      <c r="I23" s="9">
        <f>+F23-G23-H23</f>
        <v>0</v>
      </c>
      <c r="J23" s="10">
        <v>0</v>
      </c>
      <c r="K23" s="9">
        <f>+C23+G23</f>
        <v>0</v>
      </c>
      <c r="L23" s="9">
        <f>+D23+I23</f>
        <v>0</v>
      </c>
      <c r="M23" s="11">
        <v>1507213</v>
      </c>
    </row>
    <row r="24" spans="1:13" ht="12.75">
      <c r="A24" s="19" t="s">
        <v>390</v>
      </c>
      <c r="B24" s="10">
        <v>0</v>
      </c>
      <c r="C24" s="10">
        <v>0</v>
      </c>
      <c r="D24" s="10">
        <v>0</v>
      </c>
      <c r="E24" s="9">
        <f>+C24+D24</f>
        <v>0</v>
      </c>
      <c r="F24" s="10">
        <v>0</v>
      </c>
      <c r="G24" s="10">
        <v>0</v>
      </c>
      <c r="H24" s="10">
        <v>0</v>
      </c>
      <c r="I24" s="9">
        <f>+F24-G24-H24</f>
        <v>0</v>
      </c>
      <c r="J24" s="10">
        <v>0</v>
      </c>
      <c r="K24" s="9">
        <f>+C24+G24</f>
        <v>0</v>
      </c>
      <c r="L24" s="9">
        <f>+D24+I24</f>
        <v>0</v>
      </c>
      <c r="M24" s="11">
        <v>1507135</v>
      </c>
    </row>
    <row r="25" spans="1:13" ht="12.75">
      <c r="A25" s="19" t="s">
        <v>391</v>
      </c>
      <c r="B25" s="10">
        <v>0</v>
      </c>
      <c r="C25" s="10">
        <v>0</v>
      </c>
      <c r="D25" s="10">
        <v>0</v>
      </c>
      <c r="E25" s="9">
        <f>+C25+D25</f>
        <v>0</v>
      </c>
      <c r="F25" s="10">
        <v>0</v>
      </c>
      <c r="G25" s="10">
        <v>0</v>
      </c>
      <c r="H25" s="10">
        <v>0</v>
      </c>
      <c r="I25" s="9">
        <f>+F25-G25-H25</f>
        <v>0</v>
      </c>
      <c r="J25" s="10">
        <v>0</v>
      </c>
      <c r="K25" s="9">
        <f>+C25+G25</f>
        <v>0</v>
      </c>
      <c r="L25" s="9">
        <f>+D25+I25</f>
        <v>0</v>
      </c>
      <c r="M25" s="11">
        <v>1507136</v>
      </c>
    </row>
    <row r="26" spans="1:13" ht="12.75">
      <c r="A26" s="21" t="s">
        <v>392</v>
      </c>
      <c r="B26" s="12">
        <f aca="true" t="shared" si="13" ref="B26:L26">B27</f>
        <v>0</v>
      </c>
      <c r="C26" s="12">
        <f t="shared" si="13"/>
        <v>0</v>
      </c>
      <c r="D26" s="12">
        <f t="shared" si="13"/>
        <v>0</v>
      </c>
      <c r="E26" s="12">
        <f t="shared" si="13"/>
        <v>0</v>
      </c>
      <c r="F26" s="12">
        <f t="shared" si="13"/>
        <v>0</v>
      </c>
      <c r="G26" s="12">
        <f t="shared" si="13"/>
        <v>0</v>
      </c>
      <c r="H26" s="12">
        <f t="shared" si="13"/>
        <v>0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1">
        <v>1507137</v>
      </c>
    </row>
    <row r="27" spans="1:13" ht="12.75">
      <c r="A27" s="22" t="s">
        <v>393</v>
      </c>
      <c r="B27" s="10">
        <v>0</v>
      </c>
      <c r="C27" s="10">
        <v>0</v>
      </c>
      <c r="D27" s="10">
        <v>0</v>
      </c>
      <c r="E27" s="9">
        <f>+C27+D27</f>
        <v>0</v>
      </c>
      <c r="F27" s="10">
        <v>0</v>
      </c>
      <c r="G27" s="10">
        <v>0</v>
      </c>
      <c r="H27" s="10">
        <v>0</v>
      </c>
      <c r="I27" s="9">
        <f>+F27-G27-H27</f>
        <v>0</v>
      </c>
      <c r="J27" s="10">
        <v>0</v>
      </c>
      <c r="K27" s="9">
        <f>+C27+G27</f>
        <v>0</v>
      </c>
      <c r="L27" s="9">
        <f>+D27+I27</f>
        <v>0</v>
      </c>
      <c r="M27" s="11">
        <v>1507214</v>
      </c>
    </row>
    <row r="28" spans="1:13" ht="12.75">
      <c r="A28" s="19" t="s">
        <v>394</v>
      </c>
      <c r="B28" s="10">
        <v>0</v>
      </c>
      <c r="C28" s="10">
        <v>0</v>
      </c>
      <c r="D28" s="10">
        <v>0</v>
      </c>
      <c r="E28" s="9">
        <f>+C28+D28</f>
        <v>0</v>
      </c>
      <c r="F28" s="10">
        <v>0</v>
      </c>
      <c r="G28" s="10">
        <v>0</v>
      </c>
      <c r="H28" s="10">
        <v>0</v>
      </c>
      <c r="I28" s="9">
        <f>+F28-G28-H28</f>
        <v>0</v>
      </c>
      <c r="J28" s="10">
        <v>0</v>
      </c>
      <c r="K28" s="9">
        <f>+C28+G28</f>
        <v>0</v>
      </c>
      <c r="L28" s="9">
        <f>+D28+I28</f>
        <v>0</v>
      </c>
      <c r="M28" s="11">
        <v>1507138</v>
      </c>
    </row>
    <row r="29" spans="1:13" ht="25.5">
      <c r="A29" s="21" t="s">
        <v>395</v>
      </c>
      <c r="B29" s="12">
        <f aca="true" t="shared" si="14" ref="B29:L29">B30+B31</f>
        <v>174836.34</v>
      </c>
      <c r="C29" s="12">
        <f t="shared" si="14"/>
        <v>174836.34</v>
      </c>
      <c r="D29" s="12">
        <f t="shared" si="14"/>
        <v>0</v>
      </c>
      <c r="E29" s="12">
        <f t="shared" si="14"/>
        <v>174836.34</v>
      </c>
      <c r="F29" s="12">
        <f t="shared" si="14"/>
        <v>0</v>
      </c>
      <c r="G29" s="12">
        <f t="shared" si="14"/>
        <v>0</v>
      </c>
      <c r="H29" s="12">
        <f t="shared" si="14"/>
        <v>0</v>
      </c>
      <c r="I29" s="12">
        <f t="shared" si="14"/>
        <v>0</v>
      </c>
      <c r="J29" s="12">
        <f t="shared" si="14"/>
        <v>174836.34</v>
      </c>
      <c r="K29" s="12">
        <f t="shared" si="14"/>
        <v>174836.34</v>
      </c>
      <c r="L29" s="12">
        <f t="shared" si="14"/>
        <v>0</v>
      </c>
      <c r="M29" s="11">
        <v>1507139</v>
      </c>
    </row>
    <row r="30" spans="1:13" ht="12.75">
      <c r="A30" s="22" t="s">
        <v>396</v>
      </c>
      <c r="B30" s="10">
        <v>174836.34</v>
      </c>
      <c r="C30" s="10">
        <v>174836.34</v>
      </c>
      <c r="D30" s="10">
        <v>0</v>
      </c>
      <c r="E30" s="9">
        <f>+C30+D30</f>
        <v>174836.34</v>
      </c>
      <c r="F30" s="10">
        <v>0</v>
      </c>
      <c r="G30" s="10">
        <v>0</v>
      </c>
      <c r="H30" s="10">
        <v>0</v>
      </c>
      <c r="I30" s="9">
        <f>+F30-G30-H30</f>
        <v>0</v>
      </c>
      <c r="J30" s="10">
        <v>174836.34</v>
      </c>
      <c r="K30" s="9">
        <f>+C30+G30</f>
        <v>174836.34</v>
      </c>
      <c r="L30" s="9">
        <f>+D30+I30</f>
        <v>0</v>
      </c>
      <c r="M30" s="11">
        <v>1507215</v>
      </c>
    </row>
    <row r="31" spans="1:13" ht="12.75">
      <c r="A31" s="22" t="s">
        <v>397</v>
      </c>
      <c r="B31" s="10">
        <v>0</v>
      </c>
      <c r="C31" s="10">
        <v>0</v>
      </c>
      <c r="D31" s="10">
        <v>0</v>
      </c>
      <c r="E31" s="9">
        <f>+C31+D31</f>
        <v>0</v>
      </c>
      <c r="F31" s="10">
        <v>0</v>
      </c>
      <c r="G31" s="10">
        <v>0</v>
      </c>
      <c r="H31" s="10">
        <v>0</v>
      </c>
      <c r="I31" s="9">
        <f>+F31-G31-H31</f>
        <v>0</v>
      </c>
      <c r="J31" s="10">
        <v>0</v>
      </c>
      <c r="K31" s="9">
        <f>+C31+G31</f>
        <v>0</v>
      </c>
      <c r="L31" s="9">
        <f>+D31+I31</f>
        <v>0</v>
      </c>
      <c r="M31" s="11">
        <v>1507216</v>
      </c>
    </row>
    <row r="32" spans="1:13" ht="12.75">
      <c r="A32" s="19" t="s">
        <v>398</v>
      </c>
      <c r="B32" s="10">
        <v>0</v>
      </c>
      <c r="C32" s="10">
        <v>0</v>
      </c>
      <c r="D32" s="10">
        <v>0</v>
      </c>
      <c r="E32" s="9">
        <f>+C32+D32</f>
        <v>0</v>
      </c>
      <c r="F32" s="10">
        <v>0</v>
      </c>
      <c r="G32" s="10">
        <v>0</v>
      </c>
      <c r="H32" s="10">
        <v>0</v>
      </c>
      <c r="I32" s="9">
        <f>+F32-G32-H32</f>
        <v>0</v>
      </c>
      <c r="J32" s="10">
        <v>0</v>
      </c>
      <c r="K32" s="9">
        <f>+C32+G32</f>
        <v>0</v>
      </c>
      <c r="L32" s="9">
        <f>+D32+I32</f>
        <v>0</v>
      </c>
      <c r="M32" s="11">
        <v>1507140</v>
      </c>
    </row>
    <row r="33" spans="1:13" ht="12.75">
      <c r="A33" s="21" t="s">
        <v>399</v>
      </c>
      <c r="B33" s="12">
        <f aca="true" t="shared" si="15" ref="B33:L33">B34+B35+B36+B37+B38+B39+B40+B41</f>
        <v>0</v>
      </c>
      <c r="C33" s="12">
        <f t="shared" si="15"/>
        <v>0</v>
      </c>
      <c r="D33" s="12">
        <f t="shared" si="15"/>
        <v>0</v>
      </c>
      <c r="E33" s="12">
        <f t="shared" si="15"/>
        <v>0</v>
      </c>
      <c r="F33" s="12">
        <f t="shared" si="15"/>
        <v>0</v>
      </c>
      <c r="G33" s="12">
        <f t="shared" si="15"/>
        <v>0</v>
      </c>
      <c r="H33" s="12">
        <f t="shared" si="15"/>
        <v>0</v>
      </c>
      <c r="I33" s="12">
        <f t="shared" si="15"/>
        <v>0</v>
      </c>
      <c r="J33" s="12">
        <f t="shared" si="15"/>
        <v>0</v>
      </c>
      <c r="K33" s="12">
        <f t="shared" si="15"/>
        <v>0</v>
      </c>
      <c r="L33" s="12">
        <f t="shared" si="15"/>
        <v>0</v>
      </c>
      <c r="M33" s="11">
        <v>1558787</v>
      </c>
    </row>
    <row r="34" spans="1:13" ht="12.75">
      <c r="A34" s="22" t="s">
        <v>400</v>
      </c>
      <c r="B34" s="10">
        <v>0</v>
      </c>
      <c r="C34" s="10">
        <v>0</v>
      </c>
      <c r="D34" s="10">
        <v>0</v>
      </c>
      <c r="E34" s="9">
        <f aca="true" t="shared" si="16" ref="E34:E41">+C34+D34</f>
        <v>0</v>
      </c>
      <c r="F34" s="10">
        <v>0</v>
      </c>
      <c r="G34" s="10">
        <v>0</v>
      </c>
      <c r="H34" s="10">
        <v>0</v>
      </c>
      <c r="I34" s="9">
        <f aca="true" t="shared" si="17" ref="I34:I41">+F34-G34-H34</f>
        <v>0</v>
      </c>
      <c r="J34" s="10">
        <v>0</v>
      </c>
      <c r="K34" s="9">
        <f aca="true" t="shared" si="18" ref="K34:K41">+C34+G34</f>
        <v>0</v>
      </c>
      <c r="L34" s="9">
        <f aca="true" t="shared" si="19" ref="L34:L41">+D34+I34</f>
        <v>0</v>
      </c>
      <c r="M34" s="11">
        <v>1558788</v>
      </c>
    </row>
    <row r="35" spans="1:13" ht="12.75">
      <c r="A35" s="22" t="s">
        <v>401</v>
      </c>
      <c r="B35" s="10">
        <v>0</v>
      </c>
      <c r="C35" s="10">
        <v>0</v>
      </c>
      <c r="D35" s="10">
        <v>0</v>
      </c>
      <c r="E35" s="9">
        <f t="shared" si="16"/>
        <v>0</v>
      </c>
      <c r="F35" s="10">
        <v>0</v>
      </c>
      <c r="G35" s="10">
        <v>0</v>
      </c>
      <c r="H35" s="10">
        <v>0</v>
      </c>
      <c r="I35" s="9">
        <f t="shared" si="17"/>
        <v>0</v>
      </c>
      <c r="J35" s="10">
        <v>0</v>
      </c>
      <c r="K35" s="9">
        <f t="shared" si="18"/>
        <v>0</v>
      </c>
      <c r="L35" s="9">
        <f t="shared" si="19"/>
        <v>0</v>
      </c>
      <c r="M35" s="11">
        <v>1558789</v>
      </c>
    </row>
    <row r="36" spans="1:13" ht="25.5">
      <c r="A36" s="22" t="s">
        <v>402</v>
      </c>
      <c r="B36" s="10">
        <v>0</v>
      </c>
      <c r="C36" s="10">
        <v>0</v>
      </c>
      <c r="D36" s="10">
        <v>0</v>
      </c>
      <c r="E36" s="9">
        <f t="shared" si="16"/>
        <v>0</v>
      </c>
      <c r="F36" s="10">
        <v>0</v>
      </c>
      <c r="G36" s="10">
        <v>0</v>
      </c>
      <c r="H36" s="10">
        <v>0</v>
      </c>
      <c r="I36" s="9">
        <f t="shared" si="17"/>
        <v>0</v>
      </c>
      <c r="J36" s="10">
        <v>0</v>
      </c>
      <c r="K36" s="9">
        <f t="shared" si="18"/>
        <v>0</v>
      </c>
      <c r="L36" s="9">
        <f t="shared" si="19"/>
        <v>0</v>
      </c>
      <c r="M36" s="11">
        <v>1558790</v>
      </c>
    </row>
    <row r="37" spans="1:13" ht="12.75">
      <c r="A37" s="22" t="s">
        <v>403</v>
      </c>
      <c r="B37" s="10">
        <v>0</v>
      </c>
      <c r="C37" s="10">
        <v>0</v>
      </c>
      <c r="D37" s="10">
        <v>0</v>
      </c>
      <c r="E37" s="9">
        <f t="shared" si="16"/>
        <v>0</v>
      </c>
      <c r="F37" s="10">
        <v>0</v>
      </c>
      <c r="G37" s="10">
        <v>0</v>
      </c>
      <c r="H37" s="10">
        <v>0</v>
      </c>
      <c r="I37" s="9">
        <f t="shared" si="17"/>
        <v>0</v>
      </c>
      <c r="J37" s="10">
        <v>0</v>
      </c>
      <c r="K37" s="9">
        <f t="shared" si="18"/>
        <v>0</v>
      </c>
      <c r="L37" s="9">
        <f t="shared" si="19"/>
        <v>0</v>
      </c>
      <c r="M37" s="11">
        <v>1558791</v>
      </c>
    </row>
    <row r="38" spans="1:13" ht="12.75">
      <c r="A38" s="22" t="s">
        <v>404</v>
      </c>
      <c r="B38" s="10">
        <v>0</v>
      </c>
      <c r="C38" s="10">
        <v>0</v>
      </c>
      <c r="D38" s="10">
        <v>0</v>
      </c>
      <c r="E38" s="9">
        <f t="shared" si="16"/>
        <v>0</v>
      </c>
      <c r="F38" s="10">
        <v>0</v>
      </c>
      <c r="G38" s="10">
        <v>0</v>
      </c>
      <c r="H38" s="10">
        <v>0</v>
      </c>
      <c r="I38" s="9">
        <f t="shared" si="17"/>
        <v>0</v>
      </c>
      <c r="J38" s="10">
        <v>0</v>
      </c>
      <c r="K38" s="9">
        <f t="shared" si="18"/>
        <v>0</v>
      </c>
      <c r="L38" s="9">
        <f t="shared" si="19"/>
        <v>0</v>
      </c>
      <c r="M38" s="11">
        <v>1558792</v>
      </c>
    </row>
    <row r="39" spans="1:13" ht="12.75">
      <c r="A39" s="22" t="s">
        <v>405</v>
      </c>
      <c r="B39" s="10">
        <v>0</v>
      </c>
      <c r="C39" s="10">
        <v>0</v>
      </c>
      <c r="D39" s="10">
        <v>0</v>
      </c>
      <c r="E39" s="9">
        <f t="shared" si="16"/>
        <v>0</v>
      </c>
      <c r="F39" s="10">
        <v>0</v>
      </c>
      <c r="G39" s="10">
        <v>0</v>
      </c>
      <c r="H39" s="10">
        <v>0</v>
      </c>
      <c r="I39" s="9">
        <f t="shared" si="17"/>
        <v>0</v>
      </c>
      <c r="J39" s="10">
        <v>0</v>
      </c>
      <c r="K39" s="9">
        <f t="shared" si="18"/>
        <v>0</v>
      </c>
      <c r="L39" s="9">
        <f t="shared" si="19"/>
        <v>0</v>
      </c>
      <c r="M39" s="11">
        <v>1558793</v>
      </c>
    </row>
    <row r="40" spans="1:13" ht="25.5">
      <c r="A40" s="22" t="s">
        <v>406</v>
      </c>
      <c r="B40" s="10">
        <v>0</v>
      </c>
      <c r="C40" s="10">
        <v>0</v>
      </c>
      <c r="D40" s="10">
        <v>0</v>
      </c>
      <c r="E40" s="9">
        <f t="shared" si="16"/>
        <v>0</v>
      </c>
      <c r="F40" s="10">
        <v>0</v>
      </c>
      <c r="G40" s="10">
        <v>0</v>
      </c>
      <c r="H40" s="10">
        <v>0</v>
      </c>
      <c r="I40" s="9">
        <f t="shared" si="17"/>
        <v>0</v>
      </c>
      <c r="J40" s="10">
        <v>0</v>
      </c>
      <c r="K40" s="9">
        <f t="shared" si="18"/>
        <v>0</v>
      </c>
      <c r="L40" s="9">
        <f t="shared" si="19"/>
        <v>0</v>
      </c>
      <c r="M40" s="11">
        <v>1558794</v>
      </c>
    </row>
    <row r="41" spans="1:13" ht="12.75">
      <c r="A41" s="22" t="s">
        <v>407</v>
      </c>
      <c r="B41" s="10">
        <v>0</v>
      </c>
      <c r="C41" s="10">
        <v>0</v>
      </c>
      <c r="D41" s="10">
        <v>0</v>
      </c>
      <c r="E41" s="9">
        <f t="shared" si="16"/>
        <v>0</v>
      </c>
      <c r="F41" s="10">
        <v>0</v>
      </c>
      <c r="G41" s="10">
        <v>0</v>
      </c>
      <c r="H41" s="10">
        <v>0</v>
      </c>
      <c r="I41" s="9">
        <f t="shared" si="17"/>
        <v>0</v>
      </c>
      <c r="J41" s="10">
        <v>0</v>
      </c>
      <c r="K41" s="9">
        <f t="shared" si="18"/>
        <v>0</v>
      </c>
      <c r="L41" s="9">
        <f t="shared" si="19"/>
        <v>0</v>
      </c>
      <c r="M41" s="11">
        <v>1558795</v>
      </c>
    </row>
    <row r="42" spans="1:13" ht="25.5">
      <c r="A42" s="21" t="s">
        <v>408</v>
      </c>
      <c r="B42" s="12">
        <f aca="true" t="shared" si="20" ref="B42:L42">B43+B44</f>
        <v>0</v>
      </c>
      <c r="C42" s="12">
        <f t="shared" si="20"/>
        <v>0</v>
      </c>
      <c r="D42" s="12">
        <f t="shared" si="20"/>
        <v>0</v>
      </c>
      <c r="E42" s="12">
        <f t="shared" si="20"/>
        <v>0</v>
      </c>
      <c r="F42" s="12">
        <f t="shared" si="20"/>
        <v>0</v>
      </c>
      <c r="G42" s="12">
        <f t="shared" si="20"/>
        <v>0</v>
      </c>
      <c r="H42" s="12">
        <f t="shared" si="20"/>
        <v>0</v>
      </c>
      <c r="I42" s="12">
        <f t="shared" si="20"/>
        <v>0</v>
      </c>
      <c r="J42" s="12">
        <f t="shared" si="20"/>
        <v>0</v>
      </c>
      <c r="K42" s="12">
        <f t="shared" si="20"/>
        <v>0</v>
      </c>
      <c r="L42" s="12">
        <f t="shared" si="20"/>
        <v>0</v>
      </c>
      <c r="M42" s="11">
        <v>1558796</v>
      </c>
    </row>
    <row r="43" spans="1:13" ht="12.75">
      <c r="A43" s="22" t="s">
        <v>409</v>
      </c>
      <c r="B43" s="10">
        <v>0</v>
      </c>
      <c r="C43" s="10">
        <v>0</v>
      </c>
      <c r="D43" s="10">
        <v>0</v>
      </c>
      <c r="E43" s="9">
        <f>+C43+D43</f>
        <v>0</v>
      </c>
      <c r="F43" s="10">
        <v>0</v>
      </c>
      <c r="G43" s="10">
        <v>0</v>
      </c>
      <c r="H43" s="10">
        <v>0</v>
      </c>
      <c r="I43" s="9">
        <f>+F43-G43-H43</f>
        <v>0</v>
      </c>
      <c r="J43" s="10">
        <v>0</v>
      </c>
      <c r="K43" s="9">
        <f>+C43+G43</f>
        <v>0</v>
      </c>
      <c r="L43" s="9">
        <f>+D43+I43</f>
        <v>0</v>
      </c>
      <c r="M43" s="11">
        <v>1558797</v>
      </c>
    </row>
    <row r="44" spans="1:13" ht="12.75">
      <c r="A44" s="22" t="s">
        <v>410</v>
      </c>
      <c r="B44" s="10">
        <v>0</v>
      </c>
      <c r="C44" s="10">
        <v>0</v>
      </c>
      <c r="D44" s="10">
        <v>0</v>
      </c>
      <c r="E44" s="9">
        <f>+C44+D44</f>
        <v>0</v>
      </c>
      <c r="F44" s="10">
        <v>0</v>
      </c>
      <c r="G44" s="10">
        <v>0</v>
      </c>
      <c r="H44" s="10">
        <v>0</v>
      </c>
      <c r="I44" s="9">
        <f>+F44-G44-H44</f>
        <v>0</v>
      </c>
      <c r="J44" s="10">
        <v>0</v>
      </c>
      <c r="K44" s="9">
        <f>+C44+G44</f>
        <v>0</v>
      </c>
      <c r="L44" s="9">
        <f>+D44+I44</f>
        <v>0</v>
      </c>
      <c r="M44" s="11">
        <v>1558798</v>
      </c>
    </row>
    <row r="45" spans="1:13" ht="12.75">
      <c r="A45" s="18" t="s">
        <v>411</v>
      </c>
      <c r="B45" s="12">
        <f aca="true" t="shared" si="21" ref="B45:L45">B46+B55+B67+B71</f>
        <v>132720.39</v>
      </c>
      <c r="C45" s="12">
        <f t="shared" si="21"/>
        <v>173257.75</v>
      </c>
      <c r="D45" s="12">
        <f t="shared" si="21"/>
        <v>0</v>
      </c>
      <c r="E45" s="12">
        <f t="shared" si="21"/>
        <v>173257.75</v>
      </c>
      <c r="F45" s="12">
        <f t="shared" si="21"/>
        <v>12338.34</v>
      </c>
      <c r="G45" s="12">
        <f t="shared" si="21"/>
        <v>0</v>
      </c>
      <c r="H45" s="12">
        <f t="shared" si="21"/>
        <v>70</v>
      </c>
      <c r="I45" s="12">
        <f t="shared" si="21"/>
        <v>12268.34</v>
      </c>
      <c r="J45" s="12">
        <f t="shared" si="21"/>
        <v>145058.73</v>
      </c>
      <c r="K45" s="12">
        <f t="shared" si="21"/>
        <v>173257.75</v>
      </c>
      <c r="L45" s="12">
        <f t="shared" si="21"/>
        <v>12268.34</v>
      </c>
      <c r="M45" s="11">
        <v>1507119</v>
      </c>
    </row>
    <row r="46" spans="1:13" ht="25.5">
      <c r="A46" s="21" t="s">
        <v>412</v>
      </c>
      <c r="B46" s="12">
        <f aca="true" t="shared" si="22" ref="B46:L46">B47+B48+B49+B50+B51+B52+B53+B54</f>
        <v>7520.39</v>
      </c>
      <c r="C46" s="12">
        <f t="shared" si="22"/>
        <v>7657.74</v>
      </c>
      <c r="D46" s="12">
        <f t="shared" si="22"/>
        <v>0</v>
      </c>
      <c r="E46" s="12">
        <f t="shared" si="22"/>
        <v>7657.74</v>
      </c>
      <c r="F46" s="12">
        <f t="shared" si="22"/>
        <v>552.18</v>
      </c>
      <c r="G46" s="12">
        <f t="shared" si="22"/>
        <v>0</v>
      </c>
      <c r="H46" s="12">
        <f t="shared" si="22"/>
        <v>70</v>
      </c>
      <c r="I46" s="12">
        <f t="shared" si="22"/>
        <v>482.17999999999995</v>
      </c>
      <c r="J46" s="12">
        <f t="shared" si="22"/>
        <v>8072.570000000001</v>
      </c>
      <c r="K46" s="12">
        <f t="shared" si="22"/>
        <v>7657.74</v>
      </c>
      <c r="L46" s="12">
        <f t="shared" si="22"/>
        <v>482.17999999999995</v>
      </c>
      <c r="M46" s="11">
        <v>1507141</v>
      </c>
    </row>
    <row r="47" spans="1:13" ht="12.75">
      <c r="A47" s="22" t="s">
        <v>413</v>
      </c>
      <c r="B47" s="10">
        <v>0</v>
      </c>
      <c r="C47" s="10">
        <v>0</v>
      </c>
      <c r="D47" s="10">
        <v>0</v>
      </c>
      <c r="E47" s="9">
        <f aca="true" t="shared" si="23" ref="E47:E54">+C47+D47</f>
        <v>0</v>
      </c>
      <c r="F47" s="10">
        <v>0</v>
      </c>
      <c r="G47" s="10">
        <v>0</v>
      </c>
      <c r="H47" s="10">
        <v>0</v>
      </c>
      <c r="I47" s="9">
        <f aca="true" t="shared" si="24" ref="I47:I54">+F47-G47-H47</f>
        <v>0</v>
      </c>
      <c r="J47" s="10">
        <v>0</v>
      </c>
      <c r="K47" s="9">
        <f aca="true" t="shared" si="25" ref="K47:K54">+C47+G47</f>
        <v>0</v>
      </c>
      <c r="L47" s="9">
        <f aca="true" t="shared" si="26" ref="L47:L54">+D47+I47</f>
        <v>0</v>
      </c>
      <c r="M47" s="11">
        <v>1507217</v>
      </c>
    </row>
    <row r="48" spans="1:13" ht="12.75">
      <c r="A48" s="22" t="s">
        <v>414</v>
      </c>
      <c r="B48" s="10">
        <v>0</v>
      </c>
      <c r="C48" s="10">
        <v>0</v>
      </c>
      <c r="D48" s="10">
        <v>0</v>
      </c>
      <c r="E48" s="9">
        <f t="shared" si="23"/>
        <v>0</v>
      </c>
      <c r="F48" s="10">
        <v>0</v>
      </c>
      <c r="G48" s="10">
        <v>0</v>
      </c>
      <c r="H48" s="10">
        <v>0</v>
      </c>
      <c r="I48" s="9">
        <f t="shared" si="24"/>
        <v>0</v>
      </c>
      <c r="J48" s="10">
        <v>0</v>
      </c>
      <c r="K48" s="9">
        <f t="shared" si="25"/>
        <v>0</v>
      </c>
      <c r="L48" s="9">
        <f t="shared" si="26"/>
        <v>0</v>
      </c>
      <c r="M48" s="11">
        <v>1507218</v>
      </c>
    </row>
    <row r="49" spans="1:13" ht="12.75">
      <c r="A49" s="22" t="s">
        <v>415</v>
      </c>
      <c r="B49" s="10">
        <v>0</v>
      </c>
      <c r="C49" s="10">
        <v>0</v>
      </c>
      <c r="D49" s="10">
        <v>0</v>
      </c>
      <c r="E49" s="9">
        <f t="shared" si="23"/>
        <v>0</v>
      </c>
      <c r="F49" s="10">
        <v>0</v>
      </c>
      <c r="G49" s="10">
        <v>0</v>
      </c>
      <c r="H49" s="10">
        <v>0</v>
      </c>
      <c r="I49" s="9">
        <f t="shared" si="24"/>
        <v>0</v>
      </c>
      <c r="J49" s="10">
        <v>0</v>
      </c>
      <c r="K49" s="9">
        <f t="shared" si="25"/>
        <v>0</v>
      </c>
      <c r="L49" s="9">
        <f t="shared" si="26"/>
        <v>0</v>
      </c>
      <c r="M49" s="11">
        <v>1507219</v>
      </c>
    </row>
    <row r="50" spans="1:13" ht="12.75">
      <c r="A50" s="22" t="s">
        <v>416</v>
      </c>
      <c r="B50" s="10">
        <v>6520.39</v>
      </c>
      <c r="C50" s="10">
        <v>6763.7</v>
      </c>
      <c r="D50" s="10">
        <v>0</v>
      </c>
      <c r="E50" s="9">
        <f t="shared" si="23"/>
        <v>6763.7</v>
      </c>
      <c r="F50" s="10">
        <v>0</v>
      </c>
      <c r="G50" s="10">
        <v>0</v>
      </c>
      <c r="H50" s="10">
        <v>0</v>
      </c>
      <c r="I50" s="9">
        <f t="shared" si="24"/>
        <v>0</v>
      </c>
      <c r="J50" s="10">
        <v>6520.39</v>
      </c>
      <c r="K50" s="9">
        <f t="shared" si="25"/>
        <v>6763.7</v>
      </c>
      <c r="L50" s="9">
        <f t="shared" si="26"/>
        <v>0</v>
      </c>
      <c r="M50" s="11">
        <v>1507220</v>
      </c>
    </row>
    <row r="51" spans="1:13" ht="12.75">
      <c r="A51" s="22" t="s">
        <v>417</v>
      </c>
      <c r="B51" s="10">
        <v>0</v>
      </c>
      <c r="C51" s="10">
        <v>0</v>
      </c>
      <c r="D51" s="10">
        <v>0</v>
      </c>
      <c r="E51" s="9">
        <f t="shared" si="23"/>
        <v>0</v>
      </c>
      <c r="F51" s="10">
        <v>0</v>
      </c>
      <c r="G51" s="10">
        <v>0</v>
      </c>
      <c r="H51" s="10">
        <v>0</v>
      </c>
      <c r="I51" s="9">
        <f t="shared" si="24"/>
        <v>0</v>
      </c>
      <c r="J51" s="10">
        <v>0</v>
      </c>
      <c r="K51" s="9">
        <f t="shared" si="25"/>
        <v>0</v>
      </c>
      <c r="L51" s="9">
        <f t="shared" si="26"/>
        <v>0</v>
      </c>
      <c r="M51" s="11">
        <v>1507221</v>
      </c>
    </row>
    <row r="52" spans="1:13" ht="12.75">
      <c r="A52" s="22" t="s">
        <v>418</v>
      </c>
      <c r="B52" s="10">
        <v>0</v>
      </c>
      <c r="C52" s="10">
        <v>0</v>
      </c>
      <c r="D52" s="10">
        <v>0</v>
      </c>
      <c r="E52" s="9">
        <f t="shared" si="23"/>
        <v>0</v>
      </c>
      <c r="F52" s="10">
        <v>0</v>
      </c>
      <c r="G52" s="10">
        <v>0</v>
      </c>
      <c r="H52" s="10">
        <v>0</v>
      </c>
      <c r="I52" s="9">
        <f t="shared" si="24"/>
        <v>0</v>
      </c>
      <c r="J52" s="10">
        <v>0</v>
      </c>
      <c r="K52" s="9">
        <f t="shared" si="25"/>
        <v>0</v>
      </c>
      <c r="L52" s="9">
        <f t="shared" si="26"/>
        <v>0</v>
      </c>
      <c r="M52" s="11">
        <v>1558799</v>
      </c>
    </row>
    <row r="53" spans="1:13" ht="12.75">
      <c r="A53" s="22" t="s">
        <v>419</v>
      </c>
      <c r="B53" s="10">
        <v>0</v>
      </c>
      <c r="C53" s="10">
        <v>0</v>
      </c>
      <c r="D53" s="10">
        <v>0</v>
      </c>
      <c r="E53" s="9">
        <f t="shared" si="23"/>
        <v>0</v>
      </c>
      <c r="F53" s="10">
        <v>0</v>
      </c>
      <c r="G53" s="10">
        <v>0</v>
      </c>
      <c r="H53" s="10">
        <v>0</v>
      </c>
      <c r="I53" s="9">
        <f t="shared" si="24"/>
        <v>0</v>
      </c>
      <c r="J53" s="10">
        <v>0</v>
      </c>
      <c r="K53" s="9">
        <f t="shared" si="25"/>
        <v>0</v>
      </c>
      <c r="L53" s="9">
        <f t="shared" si="26"/>
        <v>0</v>
      </c>
      <c r="M53" s="11">
        <v>1558800</v>
      </c>
    </row>
    <row r="54" spans="1:13" ht="12.75">
      <c r="A54" s="22" t="s">
        <v>420</v>
      </c>
      <c r="B54" s="10">
        <v>1000</v>
      </c>
      <c r="C54" s="10">
        <v>894.04</v>
      </c>
      <c r="D54" s="10">
        <v>0</v>
      </c>
      <c r="E54" s="9">
        <f t="shared" si="23"/>
        <v>894.04</v>
      </c>
      <c r="F54" s="10">
        <v>552.18</v>
      </c>
      <c r="G54" s="10">
        <v>0</v>
      </c>
      <c r="H54" s="10">
        <v>70</v>
      </c>
      <c r="I54" s="9">
        <f t="shared" si="24"/>
        <v>482.17999999999995</v>
      </c>
      <c r="J54" s="10">
        <v>1552.18</v>
      </c>
      <c r="K54" s="9">
        <f t="shared" si="25"/>
        <v>894.04</v>
      </c>
      <c r="L54" s="9">
        <f t="shared" si="26"/>
        <v>482.17999999999995</v>
      </c>
      <c r="M54" s="11">
        <v>1507222</v>
      </c>
    </row>
    <row r="55" spans="1:13" ht="12.75">
      <c r="A55" s="21" t="s">
        <v>421</v>
      </c>
      <c r="B55" s="12">
        <f aca="true" t="shared" si="27" ref="B55:L55">B56+B57+B58+B59+B60+B61+B62+B63+B64+B65+B66</f>
        <v>0</v>
      </c>
      <c r="C55" s="12">
        <f t="shared" si="27"/>
        <v>0.01</v>
      </c>
      <c r="D55" s="12">
        <f t="shared" si="27"/>
        <v>0</v>
      </c>
      <c r="E55" s="12">
        <f t="shared" si="27"/>
        <v>0.01</v>
      </c>
      <c r="F55" s="12">
        <f t="shared" si="27"/>
        <v>0</v>
      </c>
      <c r="G55" s="12">
        <f t="shared" si="27"/>
        <v>0</v>
      </c>
      <c r="H55" s="12">
        <f t="shared" si="27"/>
        <v>0</v>
      </c>
      <c r="I55" s="12">
        <f t="shared" si="27"/>
        <v>0</v>
      </c>
      <c r="J55" s="12">
        <f t="shared" si="27"/>
        <v>0</v>
      </c>
      <c r="K55" s="12">
        <f t="shared" si="27"/>
        <v>0.01</v>
      </c>
      <c r="L55" s="12">
        <f t="shared" si="27"/>
        <v>0</v>
      </c>
      <c r="M55" s="11">
        <v>1507142</v>
      </c>
    </row>
    <row r="56" spans="1:13" ht="12.75">
      <c r="A56" s="22" t="s">
        <v>422</v>
      </c>
      <c r="B56" s="10">
        <v>0</v>
      </c>
      <c r="C56" s="10">
        <v>0</v>
      </c>
      <c r="D56" s="10">
        <v>0</v>
      </c>
      <c r="E56" s="9">
        <f aca="true" t="shared" si="28" ref="E56:E66">+C56+D56</f>
        <v>0</v>
      </c>
      <c r="F56" s="10">
        <v>0</v>
      </c>
      <c r="G56" s="10">
        <v>0</v>
      </c>
      <c r="H56" s="10">
        <v>0</v>
      </c>
      <c r="I56" s="9">
        <f aca="true" t="shared" si="29" ref="I56:I66">+F56-G56-H56</f>
        <v>0</v>
      </c>
      <c r="J56" s="10">
        <v>0</v>
      </c>
      <c r="K56" s="9">
        <f aca="true" t="shared" si="30" ref="K56:K66">+C56+G56</f>
        <v>0</v>
      </c>
      <c r="L56" s="9">
        <f aca="true" t="shared" si="31" ref="L56:L66">+D56+I56</f>
        <v>0</v>
      </c>
      <c r="M56" s="11">
        <v>1507223</v>
      </c>
    </row>
    <row r="57" spans="1:13" ht="12.75">
      <c r="A57" s="22" t="s">
        <v>423</v>
      </c>
      <c r="B57" s="10">
        <v>0</v>
      </c>
      <c r="C57" s="10">
        <v>0</v>
      </c>
      <c r="D57" s="10">
        <v>0</v>
      </c>
      <c r="E57" s="9">
        <f t="shared" si="28"/>
        <v>0</v>
      </c>
      <c r="F57" s="10">
        <v>0</v>
      </c>
      <c r="G57" s="10">
        <v>0</v>
      </c>
      <c r="H57" s="10">
        <v>0</v>
      </c>
      <c r="I57" s="9">
        <f t="shared" si="29"/>
        <v>0</v>
      </c>
      <c r="J57" s="10">
        <v>0</v>
      </c>
      <c r="K57" s="9">
        <f t="shared" si="30"/>
        <v>0</v>
      </c>
      <c r="L57" s="9">
        <f t="shared" si="31"/>
        <v>0</v>
      </c>
      <c r="M57" s="11">
        <v>1507224</v>
      </c>
    </row>
    <row r="58" spans="1:13" ht="12.75">
      <c r="A58" s="22" t="s">
        <v>424</v>
      </c>
      <c r="B58" s="10">
        <v>0</v>
      </c>
      <c r="C58" s="10">
        <v>0</v>
      </c>
      <c r="D58" s="10">
        <v>0</v>
      </c>
      <c r="E58" s="9">
        <f t="shared" si="28"/>
        <v>0</v>
      </c>
      <c r="F58" s="10">
        <v>0</v>
      </c>
      <c r="G58" s="10">
        <v>0</v>
      </c>
      <c r="H58" s="10">
        <v>0</v>
      </c>
      <c r="I58" s="9">
        <f t="shared" si="29"/>
        <v>0</v>
      </c>
      <c r="J58" s="10">
        <v>0</v>
      </c>
      <c r="K58" s="9">
        <f t="shared" si="30"/>
        <v>0</v>
      </c>
      <c r="L58" s="9">
        <f t="shared" si="31"/>
        <v>0</v>
      </c>
      <c r="M58" s="11">
        <v>1507225</v>
      </c>
    </row>
    <row r="59" spans="1:13" ht="12.75">
      <c r="A59" s="22" t="s">
        <v>425</v>
      </c>
      <c r="B59" s="10">
        <v>0</v>
      </c>
      <c r="C59" s="10">
        <v>0</v>
      </c>
      <c r="D59" s="10">
        <v>0</v>
      </c>
      <c r="E59" s="9">
        <f t="shared" si="28"/>
        <v>0</v>
      </c>
      <c r="F59" s="10">
        <v>0</v>
      </c>
      <c r="G59" s="10">
        <v>0</v>
      </c>
      <c r="H59" s="10">
        <v>0</v>
      </c>
      <c r="I59" s="9">
        <f t="shared" si="29"/>
        <v>0</v>
      </c>
      <c r="J59" s="10">
        <v>0</v>
      </c>
      <c r="K59" s="9">
        <f t="shared" si="30"/>
        <v>0</v>
      </c>
      <c r="L59" s="9">
        <f t="shared" si="31"/>
        <v>0</v>
      </c>
      <c r="M59" s="11">
        <v>1507226</v>
      </c>
    </row>
    <row r="60" spans="1:13" ht="12.75">
      <c r="A60" s="22" t="s">
        <v>426</v>
      </c>
      <c r="B60" s="10">
        <v>0</v>
      </c>
      <c r="C60" s="10">
        <v>0</v>
      </c>
      <c r="D60" s="10">
        <v>0</v>
      </c>
      <c r="E60" s="9">
        <f t="shared" si="28"/>
        <v>0</v>
      </c>
      <c r="F60" s="10">
        <v>0</v>
      </c>
      <c r="G60" s="10">
        <v>0</v>
      </c>
      <c r="H60" s="10">
        <v>0</v>
      </c>
      <c r="I60" s="9">
        <f t="shared" si="29"/>
        <v>0</v>
      </c>
      <c r="J60" s="10">
        <v>0</v>
      </c>
      <c r="K60" s="9">
        <f t="shared" si="30"/>
        <v>0</v>
      </c>
      <c r="L60" s="9">
        <f t="shared" si="31"/>
        <v>0</v>
      </c>
      <c r="M60" s="11">
        <v>1558801</v>
      </c>
    </row>
    <row r="61" spans="1:13" ht="25.5">
      <c r="A61" s="22" t="s">
        <v>427</v>
      </c>
      <c r="B61" s="10">
        <v>0</v>
      </c>
      <c r="C61" s="10">
        <v>0</v>
      </c>
      <c r="D61" s="10">
        <v>0</v>
      </c>
      <c r="E61" s="9">
        <f t="shared" si="28"/>
        <v>0</v>
      </c>
      <c r="F61" s="10">
        <v>0</v>
      </c>
      <c r="G61" s="10">
        <v>0</v>
      </c>
      <c r="H61" s="10">
        <v>0</v>
      </c>
      <c r="I61" s="9">
        <f t="shared" si="29"/>
        <v>0</v>
      </c>
      <c r="J61" s="10">
        <v>0</v>
      </c>
      <c r="K61" s="9">
        <f t="shared" si="30"/>
        <v>0</v>
      </c>
      <c r="L61" s="9">
        <f t="shared" si="31"/>
        <v>0</v>
      </c>
      <c r="M61" s="11">
        <v>1507227</v>
      </c>
    </row>
    <row r="62" spans="1:13" ht="12.75">
      <c r="A62" s="22" t="s">
        <v>428</v>
      </c>
      <c r="B62" s="10">
        <v>0</v>
      </c>
      <c r="C62" s="10">
        <v>0.01</v>
      </c>
      <c r="D62" s="10">
        <v>0</v>
      </c>
      <c r="E62" s="9">
        <f t="shared" si="28"/>
        <v>0.01</v>
      </c>
      <c r="F62" s="10">
        <v>0</v>
      </c>
      <c r="G62" s="10">
        <v>0</v>
      </c>
      <c r="H62" s="10">
        <v>0</v>
      </c>
      <c r="I62" s="9">
        <f t="shared" si="29"/>
        <v>0</v>
      </c>
      <c r="J62" s="10">
        <v>0</v>
      </c>
      <c r="K62" s="9">
        <f t="shared" si="30"/>
        <v>0.01</v>
      </c>
      <c r="L62" s="9">
        <f t="shared" si="31"/>
        <v>0</v>
      </c>
      <c r="M62" s="11">
        <v>1507228</v>
      </c>
    </row>
    <row r="63" spans="1:13" ht="12.75">
      <c r="A63" s="22" t="s">
        <v>429</v>
      </c>
      <c r="B63" s="10">
        <v>0</v>
      </c>
      <c r="C63" s="10">
        <v>0</v>
      </c>
      <c r="D63" s="10">
        <v>0</v>
      </c>
      <c r="E63" s="9">
        <f t="shared" si="28"/>
        <v>0</v>
      </c>
      <c r="F63" s="10">
        <v>0</v>
      </c>
      <c r="G63" s="10">
        <v>0</v>
      </c>
      <c r="H63" s="10">
        <v>0</v>
      </c>
      <c r="I63" s="9">
        <f t="shared" si="29"/>
        <v>0</v>
      </c>
      <c r="J63" s="10">
        <v>0</v>
      </c>
      <c r="K63" s="9">
        <f t="shared" si="30"/>
        <v>0</v>
      </c>
      <c r="L63" s="9">
        <f t="shared" si="31"/>
        <v>0</v>
      </c>
      <c r="M63" s="11">
        <v>1507229</v>
      </c>
    </row>
    <row r="64" spans="1:13" ht="12.75">
      <c r="A64" s="22" t="s">
        <v>430</v>
      </c>
      <c r="B64" s="10">
        <v>0</v>
      </c>
      <c r="C64" s="10">
        <v>0</v>
      </c>
      <c r="D64" s="10">
        <v>0</v>
      </c>
      <c r="E64" s="9">
        <f t="shared" si="28"/>
        <v>0</v>
      </c>
      <c r="F64" s="10">
        <v>0</v>
      </c>
      <c r="G64" s="10">
        <v>0</v>
      </c>
      <c r="H64" s="10">
        <v>0</v>
      </c>
      <c r="I64" s="9">
        <f t="shared" si="29"/>
        <v>0</v>
      </c>
      <c r="J64" s="10">
        <v>0</v>
      </c>
      <c r="K64" s="9">
        <f t="shared" si="30"/>
        <v>0</v>
      </c>
      <c r="L64" s="9">
        <f t="shared" si="31"/>
        <v>0</v>
      </c>
      <c r="M64" s="11">
        <v>1507230</v>
      </c>
    </row>
    <row r="65" spans="1:13" ht="12.75">
      <c r="A65" s="22" t="s">
        <v>431</v>
      </c>
      <c r="B65" s="10">
        <v>0</v>
      </c>
      <c r="C65" s="10">
        <v>0</v>
      </c>
      <c r="D65" s="10">
        <v>0</v>
      </c>
      <c r="E65" s="9">
        <f t="shared" si="28"/>
        <v>0</v>
      </c>
      <c r="F65" s="10">
        <v>0</v>
      </c>
      <c r="G65" s="10">
        <v>0</v>
      </c>
      <c r="H65" s="10">
        <v>0</v>
      </c>
      <c r="I65" s="9">
        <f t="shared" si="29"/>
        <v>0</v>
      </c>
      <c r="J65" s="10">
        <v>0</v>
      </c>
      <c r="K65" s="9">
        <f t="shared" si="30"/>
        <v>0</v>
      </c>
      <c r="L65" s="9">
        <f t="shared" si="31"/>
        <v>0</v>
      </c>
      <c r="M65" s="11">
        <v>1558802</v>
      </c>
    </row>
    <row r="66" spans="1:13" ht="12.75">
      <c r="A66" s="22" t="s">
        <v>432</v>
      </c>
      <c r="B66" s="10">
        <v>0</v>
      </c>
      <c r="C66" s="10">
        <v>0</v>
      </c>
      <c r="D66" s="10">
        <v>0</v>
      </c>
      <c r="E66" s="9">
        <f t="shared" si="28"/>
        <v>0</v>
      </c>
      <c r="F66" s="10">
        <v>0</v>
      </c>
      <c r="G66" s="10">
        <v>0</v>
      </c>
      <c r="H66" s="10">
        <v>0</v>
      </c>
      <c r="I66" s="9">
        <f t="shared" si="29"/>
        <v>0</v>
      </c>
      <c r="J66" s="10">
        <v>0</v>
      </c>
      <c r="K66" s="9">
        <f t="shared" si="30"/>
        <v>0</v>
      </c>
      <c r="L66" s="9">
        <f t="shared" si="31"/>
        <v>0</v>
      </c>
      <c r="M66" s="11">
        <v>1507231</v>
      </c>
    </row>
    <row r="67" spans="1:13" ht="12.75">
      <c r="A67" s="21" t="s">
        <v>433</v>
      </c>
      <c r="B67" s="12">
        <f aca="true" t="shared" si="32" ref="B67:L67">B68+B69+B70</f>
        <v>0</v>
      </c>
      <c r="C67" s="12">
        <f t="shared" si="32"/>
        <v>0</v>
      </c>
      <c r="D67" s="12">
        <f t="shared" si="32"/>
        <v>0</v>
      </c>
      <c r="E67" s="12">
        <f t="shared" si="32"/>
        <v>0</v>
      </c>
      <c r="F67" s="12">
        <f t="shared" si="32"/>
        <v>11786.16</v>
      </c>
      <c r="G67" s="12">
        <f t="shared" si="32"/>
        <v>0</v>
      </c>
      <c r="H67" s="12">
        <f t="shared" si="32"/>
        <v>0</v>
      </c>
      <c r="I67" s="12">
        <f t="shared" si="32"/>
        <v>11786.16</v>
      </c>
      <c r="J67" s="12">
        <f t="shared" si="32"/>
        <v>11786.16</v>
      </c>
      <c r="K67" s="12">
        <f t="shared" si="32"/>
        <v>0</v>
      </c>
      <c r="L67" s="12">
        <f t="shared" si="32"/>
        <v>11786.16</v>
      </c>
      <c r="M67" s="11">
        <v>1507143</v>
      </c>
    </row>
    <row r="68" spans="1:13" ht="12.75">
      <c r="A68" s="22" t="s">
        <v>434</v>
      </c>
      <c r="B68" s="10">
        <v>0</v>
      </c>
      <c r="C68" s="10">
        <v>0</v>
      </c>
      <c r="D68" s="10">
        <v>0</v>
      </c>
      <c r="E68" s="9">
        <f>+C68+D68</f>
        <v>0</v>
      </c>
      <c r="F68" s="10">
        <v>0</v>
      </c>
      <c r="G68" s="10">
        <v>0</v>
      </c>
      <c r="H68" s="10">
        <v>0</v>
      </c>
      <c r="I68" s="9">
        <f>+F68-G68-H68</f>
        <v>0</v>
      </c>
      <c r="J68" s="10">
        <v>0</v>
      </c>
      <c r="K68" s="9">
        <f>+C68+G68</f>
        <v>0</v>
      </c>
      <c r="L68" s="9">
        <f>+D68+I68</f>
        <v>0</v>
      </c>
      <c r="M68" s="11">
        <v>1507232</v>
      </c>
    </row>
    <row r="69" spans="1:13" ht="12.75">
      <c r="A69" s="22" t="s">
        <v>435</v>
      </c>
      <c r="B69" s="10">
        <v>0</v>
      </c>
      <c r="C69" s="10">
        <v>0</v>
      </c>
      <c r="D69" s="10">
        <v>0</v>
      </c>
      <c r="E69" s="9">
        <f>+C69+D69</f>
        <v>0</v>
      </c>
      <c r="F69" s="10">
        <v>11786.16</v>
      </c>
      <c r="G69" s="10">
        <v>0</v>
      </c>
      <c r="H69" s="10">
        <v>0</v>
      </c>
      <c r="I69" s="9">
        <f>+F69-G69-H69</f>
        <v>11786.16</v>
      </c>
      <c r="J69" s="10">
        <v>11786.16</v>
      </c>
      <c r="K69" s="9">
        <f>+C69+G69</f>
        <v>0</v>
      </c>
      <c r="L69" s="9">
        <f>+D69+I69</f>
        <v>11786.16</v>
      </c>
      <c r="M69" s="11">
        <v>1507233</v>
      </c>
    </row>
    <row r="70" spans="1:13" ht="12.75">
      <c r="A70" s="22" t="s">
        <v>436</v>
      </c>
      <c r="B70" s="10">
        <v>0</v>
      </c>
      <c r="C70" s="10">
        <v>0</v>
      </c>
      <c r="D70" s="10">
        <v>0</v>
      </c>
      <c r="E70" s="9">
        <f>+C70+D70</f>
        <v>0</v>
      </c>
      <c r="F70" s="10">
        <v>0</v>
      </c>
      <c r="G70" s="10">
        <v>0</v>
      </c>
      <c r="H70" s="10">
        <v>0</v>
      </c>
      <c r="I70" s="9">
        <f>+F70-G70-H70</f>
        <v>0</v>
      </c>
      <c r="J70" s="10">
        <v>0</v>
      </c>
      <c r="K70" s="9">
        <f>+C70+G70</f>
        <v>0</v>
      </c>
      <c r="L70" s="9">
        <f>+D70+I70</f>
        <v>0</v>
      </c>
      <c r="M70" s="11">
        <v>1507234</v>
      </c>
    </row>
    <row r="71" spans="1:13" ht="12.75">
      <c r="A71" s="21" t="s">
        <v>437</v>
      </c>
      <c r="B71" s="12">
        <f aca="true" t="shared" si="33" ref="B71:L71">B72</f>
        <v>125200</v>
      </c>
      <c r="C71" s="12">
        <f t="shared" si="33"/>
        <v>165600</v>
      </c>
      <c r="D71" s="12">
        <f t="shared" si="33"/>
        <v>0</v>
      </c>
      <c r="E71" s="12">
        <f t="shared" si="33"/>
        <v>165600</v>
      </c>
      <c r="F71" s="12">
        <f t="shared" si="33"/>
        <v>0</v>
      </c>
      <c r="G71" s="12">
        <f t="shared" si="33"/>
        <v>0</v>
      </c>
      <c r="H71" s="12">
        <f t="shared" si="33"/>
        <v>0</v>
      </c>
      <c r="I71" s="12">
        <f t="shared" si="33"/>
        <v>0</v>
      </c>
      <c r="J71" s="12">
        <f t="shared" si="33"/>
        <v>125200</v>
      </c>
      <c r="K71" s="12">
        <f t="shared" si="33"/>
        <v>165600</v>
      </c>
      <c r="L71" s="12">
        <f t="shared" si="33"/>
        <v>0</v>
      </c>
      <c r="M71" s="11">
        <v>1507144</v>
      </c>
    </row>
    <row r="72" spans="1:13" ht="12.75">
      <c r="A72" s="22" t="s">
        <v>438</v>
      </c>
      <c r="B72" s="10">
        <v>125200</v>
      </c>
      <c r="C72" s="10">
        <v>165600</v>
      </c>
      <c r="D72" s="10">
        <v>0</v>
      </c>
      <c r="E72" s="9">
        <f>+C72+D72</f>
        <v>165600</v>
      </c>
      <c r="F72" s="10">
        <v>0</v>
      </c>
      <c r="G72" s="10">
        <v>0</v>
      </c>
      <c r="H72" s="10">
        <v>0</v>
      </c>
      <c r="I72" s="9">
        <f>+F72-G72-H72</f>
        <v>0</v>
      </c>
      <c r="J72" s="10">
        <v>125200</v>
      </c>
      <c r="K72" s="9">
        <f>+C72+G72</f>
        <v>165600</v>
      </c>
      <c r="L72" s="9">
        <f>+D72+I72</f>
        <v>0</v>
      </c>
      <c r="M72" s="11">
        <v>1507235</v>
      </c>
    </row>
    <row r="73" spans="1:13" ht="12.75">
      <c r="A73" s="16" t="s">
        <v>439</v>
      </c>
      <c r="B73" s="12">
        <f aca="true" t="shared" si="34" ref="B73:L73">B74+B94+B109</f>
        <v>418000</v>
      </c>
      <c r="C73" s="12">
        <f t="shared" si="34"/>
        <v>469858</v>
      </c>
      <c r="D73" s="12">
        <f t="shared" si="34"/>
        <v>0</v>
      </c>
      <c r="E73" s="12">
        <f t="shared" si="34"/>
        <v>469858</v>
      </c>
      <c r="F73" s="12">
        <f t="shared" si="34"/>
        <v>0</v>
      </c>
      <c r="G73" s="12">
        <f t="shared" si="34"/>
        <v>0</v>
      </c>
      <c r="H73" s="12">
        <f t="shared" si="34"/>
        <v>0</v>
      </c>
      <c r="I73" s="12">
        <f t="shared" si="34"/>
        <v>0</v>
      </c>
      <c r="J73" s="12">
        <f t="shared" si="34"/>
        <v>418000</v>
      </c>
      <c r="K73" s="12">
        <f t="shared" si="34"/>
        <v>469858</v>
      </c>
      <c r="L73" s="12">
        <f t="shared" si="34"/>
        <v>0</v>
      </c>
      <c r="M73" s="11">
        <v>1507113</v>
      </c>
    </row>
    <row r="74" spans="1:13" ht="25.5">
      <c r="A74" s="18" t="s">
        <v>440</v>
      </c>
      <c r="B74" s="12">
        <f aca="true" t="shared" si="35" ref="B74:L74">B75+B76+B77+B78+B86</f>
        <v>0</v>
      </c>
      <c r="C74" s="12">
        <f t="shared" si="35"/>
        <v>0</v>
      </c>
      <c r="D74" s="12">
        <f t="shared" si="35"/>
        <v>0</v>
      </c>
      <c r="E74" s="12">
        <f t="shared" si="35"/>
        <v>0</v>
      </c>
      <c r="F74" s="12">
        <f t="shared" si="35"/>
        <v>0</v>
      </c>
      <c r="G74" s="12">
        <f t="shared" si="35"/>
        <v>0</v>
      </c>
      <c r="H74" s="12">
        <f t="shared" si="35"/>
        <v>0</v>
      </c>
      <c r="I74" s="12">
        <f t="shared" si="35"/>
        <v>0</v>
      </c>
      <c r="J74" s="12">
        <f t="shared" si="35"/>
        <v>0</v>
      </c>
      <c r="K74" s="12">
        <f t="shared" si="35"/>
        <v>0</v>
      </c>
      <c r="L74" s="12">
        <f t="shared" si="35"/>
        <v>0</v>
      </c>
      <c r="M74" s="11">
        <v>1507120</v>
      </c>
    </row>
    <row r="75" spans="1:13" ht="12.75">
      <c r="A75" s="19" t="s">
        <v>441</v>
      </c>
      <c r="B75" s="10">
        <v>0</v>
      </c>
      <c r="C75" s="10">
        <v>0</v>
      </c>
      <c r="D75" s="10">
        <v>0</v>
      </c>
      <c r="E75" s="9">
        <f>+C75+D75</f>
        <v>0</v>
      </c>
      <c r="F75" s="10">
        <v>0</v>
      </c>
      <c r="G75" s="10">
        <v>0</v>
      </c>
      <c r="H75" s="10">
        <v>0</v>
      </c>
      <c r="I75" s="9">
        <f>+F75-G75-H75</f>
        <v>0</v>
      </c>
      <c r="J75" s="10">
        <v>0</v>
      </c>
      <c r="K75" s="9">
        <f>+C75+G75</f>
        <v>0</v>
      </c>
      <c r="L75" s="9">
        <f>+D75+I75</f>
        <v>0</v>
      </c>
      <c r="M75" s="11">
        <v>1507145</v>
      </c>
    </row>
    <row r="76" spans="1:13" ht="12.75">
      <c r="A76" s="19" t="s">
        <v>442</v>
      </c>
      <c r="B76" s="10">
        <v>0</v>
      </c>
      <c r="C76" s="10">
        <v>0</v>
      </c>
      <c r="D76" s="10">
        <v>0</v>
      </c>
      <c r="E76" s="9">
        <f>+C76+D76</f>
        <v>0</v>
      </c>
      <c r="F76" s="10">
        <v>0</v>
      </c>
      <c r="G76" s="10">
        <v>0</v>
      </c>
      <c r="H76" s="10">
        <v>0</v>
      </c>
      <c r="I76" s="9">
        <f>+F76-G76-H76</f>
        <v>0</v>
      </c>
      <c r="J76" s="10">
        <v>0</v>
      </c>
      <c r="K76" s="9">
        <f>+C76+G76</f>
        <v>0</v>
      </c>
      <c r="L76" s="9">
        <f>+D76+I76</f>
        <v>0</v>
      </c>
      <c r="M76" s="11">
        <v>1507146</v>
      </c>
    </row>
    <row r="77" spans="1:13" ht="12.75">
      <c r="A77" s="19" t="s">
        <v>443</v>
      </c>
      <c r="B77" s="10">
        <v>0</v>
      </c>
      <c r="C77" s="10">
        <v>0</v>
      </c>
      <c r="D77" s="10">
        <v>0</v>
      </c>
      <c r="E77" s="9">
        <f>+C77+D77</f>
        <v>0</v>
      </c>
      <c r="F77" s="10">
        <v>0</v>
      </c>
      <c r="G77" s="10">
        <v>0</v>
      </c>
      <c r="H77" s="10">
        <v>0</v>
      </c>
      <c r="I77" s="9">
        <f>+F77-G77-H77</f>
        <v>0</v>
      </c>
      <c r="J77" s="10">
        <v>0</v>
      </c>
      <c r="K77" s="9">
        <f>+C77+G77</f>
        <v>0</v>
      </c>
      <c r="L77" s="9">
        <f>+D77+I77</f>
        <v>0</v>
      </c>
      <c r="M77" s="11">
        <v>1507147</v>
      </c>
    </row>
    <row r="78" spans="1:13" ht="12.75">
      <c r="A78" s="21" t="s">
        <v>444</v>
      </c>
      <c r="B78" s="12">
        <f aca="true" t="shared" si="36" ref="B78:L78">B79+B80+B81+B82+B83+B84+B85</f>
        <v>0</v>
      </c>
      <c r="C78" s="12">
        <f t="shared" si="36"/>
        <v>0</v>
      </c>
      <c r="D78" s="12">
        <f t="shared" si="36"/>
        <v>0</v>
      </c>
      <c r="E78" s="12">
        <f t="shared" si="36"/>
        <v>0</v>
      </c>
      <c r="F78" s="12">
        <f t="shared" si="36"/>
        <v>0</v>
      </c>
      <c r="G78" s="12">
        <f t="shared" si="36"/>
        <v>0</v>
      </c>
      <c r="H78" s="12">
        <f t="shared" si="36"/>
        <v>0</v>
      </c>
      <c r="I78" s="12">
        <f t="shared" si="36"/>
        <v>0</v>
      </c>
      <c r="J78" s="12">
        <f t="shared" si="36"/>
        <v>0</v>
      </c>
      <c r="K78" s="12">
        <f t="shared" si="36"/>
        <v>0</v>
      </c>
      <c r="L78" s="12">
        <f t="shared" si="36"/>
        <v>0</v>
      </c>
      <c r="M78" s="11">
        <v>1507148</v>
      </c>
    </row>
    <row r="79" spans="1:13" ht="12.75">
      <c r="A79" s="22" t="s">
        <v>445</v>
      </c>
      <c r="B79" s="10">
        <v>0</v>
      </c>
      <c r="C79" s="10">
        <v>0</v>
      </c>
      <c r="D79" s="10">
        <v>0</v>
      </c>
      <c r="E79" s="9">
        <f aca="true" t="shared" si="37" ref="E79:E85">+C79+D79</f>
        <v>0</v>
      </c>
      <c r="F79" s="10">
        <v>0</v>
      </c>
      <c r="G79" s="10">
        <v>0</v>
      </c>
      <c r="H79" s="10">
        <v>0</v>
      </c>
      <c r="I79" s="9">
        <f aca="true" t="shared" si="38" ref="I79:I85">+F79-G79-H79</f>
        <v>0</v>
      </c>
      <c r="J79" s="10">
        <v>0</v>
      </c>
      <c r="K79" s="9">
        <f aca="true" t="shared" si="39" ref="K79:K85">+C79+G79</f>
        <v>0</v>
      </c>
      <c r="L79" s="9">
        <f aca="true" t="shared" si="40" ref="L79:L85">+D79+I79</f>
        <v>0</v>
      </c>
      <c r="M79" s="11">
        <v>1507236</v>
      </c>
    </row>
    <row r="80" spans="1:13" ht="12.75">
      <c r="A80" s="22" t="s">
        <v>446</v>
      </c>
      <c r="B80" s="10">
        <v>0</v>
      </c>
      <c r="C80" s="10">
        <v>0</v>
      </c>
      <c r="D80" s="10">
        <v>0</v>
      </c>
      <c r="E80" s="9">
        <f t="shared" si="37"/>
        <v>0</v>
      </c>
      <c r="F80" s="10">
        <v>0</v>
      </c>
      <c r="G80" s="10">
        <v>0</v>
      </c>
      <c r="H80" s="10">
        <v>0</v>
      </c>
      <c r="I80" s="9">
        <f t="shared" si="38"/>
        <v>0</v>
      </c>
      <c r="J80" s="10">
        <v>0</v>
      </c>
      <c r="K80" s="9">
        <f t="shared" si="39"/>
        <v>0</v>
      </c>
      <c r="L80" s="9">
        <f t="shared" si="40"/>
        <v>0</v>
      </c>
      <c r="M80" s="11">
        <v>1507237</v>
      </c>
    </row>
    <row r="81" spans="1:13" ht="12.75">
      <c r="A81" s="22" t="s">
        <v>447</v>
      </c>
      <c r="B81" s="10">
        <v>0</v>
      </c>
      <c r="C81" s="10">
        <v>0</v>
      </c>
      <c r="D81" s="10">
        <v>0</v>
      </c>
      <c r="E81" s="9">
        <f t="shared" si="37"/>
        <v>0</v>
      </c>
      <c r="F81" s="10">
        <v>0</v>
      </c>
      <c r="G81" s="10">
        <v>0</v>
      </c>
      <c r="H81" s="10">
        <v>0</v>
      </c>
      <c r="I81" s="9">
        <f t="shared" si="38"/>
        <v>0</v>
      </c>
      <c r="J81" s="10">
        <v>0</v>
      </c>
      <c r="K81" s="9">
        <f t="shared" si="39"/>
        <v>0</v>
      </c>
      <c r="L81" s="9">
        <f t="shared" si="40"/>
        <v>0</v>
      </c>
      <c r="M81" s="11">
        <v>1507238</v>
      </c>
    </row>
    <row r="82" spans="1:13" ht="12.75">
      <c r="A82" s="22" t="s">
        <v>448</v>
      </c>
      <c r="B82" s="10">
        <v>0</v>
      </c>
      <c r="C82" s="10">
        <v>0</v>
      </c>
      <c r="D82" s="10">
        <v>0</v>
      </c>
      <c r="E82" s="9">
        <f t="shared" si="37"/>
        <v>0</v>
      </c>
      <c r="F82" s="10">
        <v>0</v>
      </c>
      <c r="G82" s="10">
        <v>0</v>
      </c>
      <c r="H82" s="10">
        <v>0</v>
      </c>
      <c r="I82" s="9">
        <f t="shared" si="38"/>
        <v>0</v>
      </c>
      <c r="J82" s="10">
        <v>0</v>
      </c>
      <c r="K82" s="9">
        <f t="shared" si="39"/>
        <v>0</v>
      </c>
      <c r="L82" s="9">
        <f t="shared" si="40"/>
        <v>0</v>
      </c>
      <c r="M82" s="11">
        <v>1507239</v>
      </c>
    </row>
    <row r="83" spans="1:13" ht="12.75">
      <c r="A83" s="22" t="s">
        <v>449</v>
      </c>
      <c r="B83" s="10">
        <v>0</v>
      </c>
      <c r="C83" s="10">
        <v>0</v>
      </c>
      <c r="D83" s="10">
        <v>0</v>
      </c>
      <c r="E83" s="9">
        <f t="shared" si="37"/>
        <v>0</v>
      </c>
      <c r="F83" s="10">
        <v>0</v>
      </c>
      <c r="G83" s="10">
        <v>0</v>
      </c>
      <c r="H83" s="10">
        <v>0</v>
      </c>
      <c r="I83" s="9">
        <f t="shared" si="38"/>
        <v>0</v>
      </c>
      <c r="J83" s="10">
        <v>0</v>
      </c>
      <c r="K83" s="9">
        <f t="shared" si="39"/>
        <v>0</v>
      </c>
      <c r="L83" s="9">
        <f t="shared" si="40"/>
        <v>0</v>
      </c>
      <c r="M83" s="11">
        <v>1507240</v>
      </c>
    </row>
    <row r="84" spans="1:13" ht="12.75">
      <c r="A84" s="22" t="s">
        <v>450</v>
      </c>
      <c r="B84" s="10">
        <v>0</v>
      </c>
      <c r="C84" s="10">
        <v>0</v>
      </c>
      <c r="D84" s="10">
        <v>0</v>
      </c>
      <c r="E84" s="9">
        <f t="shared" si="37"/>
        <v>0</v>
      </c>
      <c r="F84" s="10">
        <v>0</v>
      </c>
      <c r="G84" s="10">
        <v>0</v>
      </c>
      <c r="H84" s="10">
        <v>0</v>
      </c>
      <c r="I84" s="9">
        <f t="shared" si="38"/>
        <v>0</v>
      </c>
      <c r="J84" s="10">
        <v>0</v>
      </c>
      <c r="K84" s="9">
        <f t="shared" si="39"/>
        <v>0</v>
      </c>
      <c r="L84" s="9">
        <f t="shared" si="40"/>
        <v>0</v>
      </c>
      <c r="M84" s="11">
        <v>1507242</v>
      </c>
    </row>
    <row r="85" spans="1:13" ht="12.75">
      <c r="A85" s="22" t="s">
        <v>451</v>
      </c>
      <c r="B85" s="10">
        <v>0</v>
      </c>
      <c r="C85" s="10">
        <v>0</v>
      </c>
      <c r="D85" s="10">
        <v>0</v>
      </c>
      <c r="E85" s="9">
        <f t="shared" si="37"/>
        <v>0</v>
      </c>
      <c r="F85" s="10">
        <v>0</v>
      </c>
      <c r="G85" s="10">
        <v>0</v>
      </c>
      <c r="H85" s="10">
        <v>0</v>
      </c>
      <c r="I85" s="9">
        <f t="shared" si="38"/>
        <v>0</v>
      </c>
      <c r="J85" s="10">
        <v>0</v>
      </c>
      <c r="K85" s="9">
        <f t="shared" si="39"/>
        <v>0</v>
      </c>
      <c r="L85" s="9">
        <f t="shared" si="40"/>
        <v>0</v>
      </c>
      <c r="M85" s="11">
        <v>1558803</v>
      </c>
    </row>
    <row r="86" spans="1:13" ht="12.75">
      <c r="A86" s="21" t="s">
        <v>452</v>
      </c>
      <c r="B86" s="12">
        <f aca="true" t="shared" si="41" ref="B86:L86">B87+B88+B89+B90+B91+B92+B93</f>
        <v>0</v>
      </c>
      <c r="C86" s="12">
        <f t="shared" si="41"/>
        <v>0</v>
      </c>
      <c r="D86" s="12">
        <f t="shared" si="41"/>
        <v>0</v>
      </c>
      <c r="E86" s="12">
        <f t="shared" si="41"/>
        <v>0</v>
      </c>
      <c r="F86" s="12">
        <f t="shared" si="41"/>
        <v>0</v>
      </c>
      <c r="G86" s="12">
        <f t="shared" si="41"/>
        <v>0</v>
      </c>
      <c r="H86" s="12">
        <f t="shared" si="41"/>
        <v>0</v>
      </c>
      <c r="I86" s="12">
        <f t="shared" si="41"/>
        <v>0</v>
      </c>
      <c r="J86" s="12">
        <f t="shared" si="41"/>
        <v>0</v>
      </c>
      <c r="K86" s="12">
        <f t="shared" si="41"/>
        <v>0</v>
      </c>
      <c r="L86" s="12">
        <f t="shared" si="41"/>
        <v>0</v>
      </c>
      <c r="M86" s="11">
        <v>1507149</v>
      </c>
    </row>
    <row r="87" spans="1:13" ht="12.75">
      <c r="A87" s="22" t="s">
        <v>453</v>
      </c>
      <c r="B87" s="10">
        <v>0</v>
      </c>
      <c r="C87" s="10">
        <v>0</v>
      </c>
      <c r="D87" s="10">
        <v>0</v>
      </c>
      <c r="E87" s="9">
        <f aca="true" t="shared" si="42" ref="E87:E93">+C87+D87</f>
        <v>0</v>
      </c>
      <c r="F87" s="10">
        <v>0</v>
      </c>
      <c r="G87" s="10">
        <v>0</v>
      </c>
      <c r="H87" s="10">
        <v>0</v>
      </c>
      <c r="I87" s="9">
        <f aca="true" t="shared" si="43" ref="I87:I93">+F87-G87-H87</f>
        <v>0</v>
      </c>
      <c r="J87" s="10">
        <v>0</v>
      </c>
      <c r="K87" s="9">
        <f aca="true" t="shared" si="44" ref="K87:K93">+C87+G87</f>
        <v>0</v>
      </c>
      <c r="L87" s="9">
        <f aca="true" t="shared" si="45" ref="L87:L93">+D87+I87</f>
        <v>0</v>
      </c>
      <c r="M87" s="11">
        <v>1507243</v>
      </c>
    </row>
    <row r="88" spans="1:13" ht="12.75">
      <c r="A88" s="22" t="s">
        <v>454</v>
      </c>
      <c r="B88" s="10">
        <v>0</v>
      </c>
      <c r="C88" s="10">
        <v>0</v>
      </c>
      <c r="D88" s="10">
        <v>0</v>
      </c>
      <c r="E88" s="9">
        <f t="shared" si="42"/>
        <v>0</v>
      </c>
      <c r="F88" s="10">
        <v>0</v>
      </c>
      <c r="G88" s="10">
        <v>0</v>
      </c>
      <c r="H88" s="10">
        <v>0</v>
      </c>
      <c r="I88" s="9">
        <f t="shared" si="43"/>
        <v>0</v>
      </c>
      <c r="J88" s="10">
        <v>0</v>
      </c>
      <c r="K88" s="9">
        <f t="shared" si="44"/>
        <v>0</v>
      </c>
      <c r="L88" s="9">
        <f t="shared" si="45"/>
        <v>0</v>
      </c>
      <c r="M88" s="11">
        <v>1507244</v>
      </c>
    </row>
    <row r="89" spans="1:13" ht="12.75">
      <c r="A89" s="22" t="s">
        <v>455</v>
      </c>
      <c r="B89" s="10">
        <v>0</v>
      </c>
      <c r="C89" s="10">
        <v>0</v>
      </c>
      <c r="D89" s="10">
        <v>0</v>
      </c>
      <c r="E89" s="9">
        <f t="shared" si="42"/>
        <v>0</v>
      </c>
      <c r="F89" s="10">
        <v>0</v>
      </c>
      <c r="G89" s="10">
        <v>0</v>
      </c>
      <c r="H89" s="10">
        <v>0</v>
      </c>
      <c r="I89" s="9">
        <f t="shared" si="43"/>
        <v>0</v>
      </c>
      <c r="J89" s="10">
        <v>0</v>
      </c>
      <c r="K89" s="9">
        <f t="shared" si="44"/>
        <v>0</v>
      </c>
      <c r="L89" s="9">
        <f t="shared" si="45"/>
        <v>0</v>
      </c>
      <c r="M89" s="11">
        <v>1507245</v>
      </c>
    </row>
    <row r="90" spans="1:13" ht="12.75">
      <c r="A90" s="22" t="s">
        <v>456</v>
      </c>
      <c r="B90" s="10">
        <v>0</v>
      </c>
      <c r="C90" s="10">
        <v>0</v>
      </c>
      <c r="D90" s="10">
        <v>0</v>
      </c>
      <c r="E90" s="9">
        <f t="shared" si="42"/>
        <v>0</v>
      </c>
      <c r="F90" s="10">
        <v>0</v>
      </c>
      <c r="G90" s="10">
        <v>0</v>
      </c>
      <c r="H90" s="10">
        <v>0</v>
      </c>
      <c r="I90" s="9">
        <f t="shared" si="43"/>
        <v>0</v>
      </c>
      <c r="J90" s="10">
        <v>0</v>
      </c>
      <c r="K90" s="9">
        <f t="shared" si="44"/>
        <v>0</v>
      </c>
      <c r="L90" s="9">
        <f t="shared" si="45"/>
        <v>0</v>
      </c>
      <c r="M90" s="11">
        <v>1507246</v>
      </c>
    </row>
    <row r="91" spans="1:13" ht="12.75">
      <c r="A91" s="22" t="s">
        <v>457</v>
      </c>
      <c r="B91" s="10">
        <v>0</v>
      </c>
      <c r="C91" s="10">
        <v>0</v>
      </c>
      <c r="D91" s="10">
        <v>0</v>
      </c>
      <c r="E91" s="9">
        <f t="shared" si="42"/>
        <v>0</v>
      </c>
      <c r="F91" s="10">
        <v>0</v>
      </c>
      <c r="G91" s="10">
        <v>0</v>
      </c>
      <c r="H91" s="10">
        <v>0</v>
      </c>
      <c r="I91" s="9">
        <f t="shared" si="43"/>
        <v>0</v>
      </c>
      <c r="J91" s="10">
        <v>0</v>
      </c>
      <c r="K91" s="9">
        <f t="shared" si="44"/>
        <v>0</v>
      </c>
      <c r="L91" s="9">
        <f t="shared" si="45"/>
        <v>0</v>
      </c>
      <c r="M91" s="11">
        <v>1507247</v>
      </c>
    </row>
    <row r="92" spans="1:13" ht="12.75">
      <c r="A92" s="22" t="s">
        <v>458</v>
      </c>
      <c r="B92" s="10">
        <v>0</v>
      </c>
      <c r="C92" s="10">
        <v>0</v>
      </c>
      <c r="D92" s="10">
        <v>0</v>
      </c>
      <c r="E92" s="9">
        <f t="shared" si="42"/>
        <v>0</v>
      </c>
      <c r="F92" s="10">
        <v>0</v>
      </c>
      <c r="G92" s="10">
        <v>0</v>
      </c>
      <c r="H92" s="10">
        <v>0</v>
      </c>
      <c r="I92" s="9">
        <f t="shared" si="43"/>
        <v>0</v>
      </c>
      <c r="J92" s="10">
        <v>0</v>
      </c>
      <c r="K92" s="9">
        <f t="shared" si="44"/>
        <v>0</v>
      </c>
      <c r="L92" s="9">
        <f t="shared" si="45"/>
        <v>0</v>
      </c>
      <c r="M92" s="11">
        <v>1507248</v>
      </c>
    </row>
    <row r="93" spans="1:13" ht="12.75">
      <c r="A93" s="22" t="s">
        <v>459</v>
      </c>
      <c r="B93" s="10">
        <v>0</v>
      </c>
      <c r="C93" s="10">
        <v>0</v>
      </c>
      <c r="D93" s="10">
        <v>0</v>
      </c>
      <c r="E93" s="9">
        <f t="shared" si="42"/>
        <v>0</v>
      </c>
      <c r="F93" s="10">
        <v>0</v>
      </c>
      <c r="G93" s="10">
        <v>0</v>
      </c>
      <c r="H93" s="10">
        <v>0</v>
      </c>
      <c r="I93" s="9">
        <f t="shared" si="43"/>
        <v>0</v>
      </c>
      <c r="J93" s="10">
        <v>0</v>
      </c>
      <c r="K93" s="9">
        <f t="shared" si="44"/>
        <v>0</v>
      </c>
      <c r="L93" s="9">
        <f t="shared" si="45"/>
        <v>0</v>
      </c>
      <c r="M93" s="11">
        <v>1507249</v>
      </c>
    </row>
    <row r="94" spans="1:13" ht="12.75">
      <c r="A94" s="18" t="s">
        <v>460</v>
      </c>
      <c r="B94" s="12">
        <f aca="true" t="shared" si="46" ref="B94:L94">B95+B100+B101+B102+B103+B104+B105+B106</f>
        <v>418000</v>
      </c>
      <c r="C94" s="12">
        <f t="shared" si="46"/>
        <v>469858</v>
      </c>
      <c r="D94" s="12">
        <f t="shared" si="46"/>
        <v>0</v>
      </c>
      <c r="E94" s="12">
        <f t="shared" si="46"/>
        <v>469858</v>
      </c>
      <c r="F94" s="12">
        <f t="shared" si="46"/>
        <v>0</v>
      </c>
      <c r="G94" s="12">
        <f t="shared" si="46"/>
        <v>0</v>
      </c>
      <c r="H94" s="12">
        <f t="shared" si="46"/>
        <v>0</v>
      </c>
      <c r="I94" s="12">
        <f t="shared" si="46"/>
        <v>0</v>
      </c>
      <c r="J94" s="12">
        <f t="shared" si="46"/>
        <v>418000</v>
      </c>
      <c r="K94" s="12">
        <f t="shared" si="46"/>
        <v>469858</v>
      </c>
      <c r="L94" s="12">
        <f t="shared" si="46"/>
        <v>0</v>
      </c>
      <c r="M94" s="11">
        <v>1507121</v>
      </c>
    </row>
    <row r="95" spans="1:13" ht="12.75">
      <c r="A95" s="21" t="s">
        <v>461</v>
      </c>
      <c r="B95" s="12">
        <f aca="true" t="shared" si="47" ref="B95:L95">B96+B97+B98+B99</f>
        <v>418000</v>
      </c>
      <c r="C95" s="12">
        <f t="shared" si="47"/>
        <v>469858</v>
      </c>
      <c r="D95" s="12">
        <f t="shared" si="47"/>
        <v>0</v>
      </c>
      <c r="E95" s="12">
        <f t="shared" si="47"/>
        <v>469858</v>
      </c>
      <c r="F95" s="12">
        <f t="shared" si="47"/>
        <v>0</v>
      </c>
      <c r="G95" s="12">
        <f t="shared" si="47"/>
        <v>0</v>
      </c>
      <c r="H95" s="12">
        <f t="shared" si="47"/>
        <v>0</v>
      </c>
      <c r="I95" s="12">
        <f t="shared" si="47"/>
        <v>0</v>
      </c>
      <c r="J95" s="12">
        <f t="shared" si="47"/>
        <v>418000</v>
      </c>
      <c r="K95" s="12">
        <f t="shared" si="47"/>
        <v>469858</v>
      </c>
      <c r="L95" s="12">
        <f t="shared" si="47"/>
        <v>0</v>
      </c>
      <c r="M95" s="11">
        <v>1507150</v>
      </c>
    </row>
    <row r="96" spans="1:13" ht="12.75">
      <c r="A96" s="22" t="s">
        <v>462</v>
      </c>
      <c r="B96" s="10">
        <v>418000</v>
      </c>
      <c r="C96" s="10">
        <v>469858</v>
      </c>
      <c r="D96" s="10">
        <v>0</v>
      </c>
      <c r="E96" s="9">
        <f aca="true" t="shared" si="48" ref="E96:E105">+C96+D96</f>
        <v>469858</v>
      </c>
      <c r="F96" s="10">
        <v>0</v>
      </c>
      <c r="G96" s="10">
        <v>0</v>
      </c>
      <c r="H96" s="10">
        <v>0</v>
      </c>
      <c r="I96" s="9">
        <f aca="true" t="shared" si="49" ref="I96:I105">+F96-G96-H96</f>
        <v>0</v>
      </c>
      <c r="J96" s="10">
        <v>418000</v>
      </c>
      <c r="K96" s="9">
        <f aca="true" t="shared" si="50" ref="K96:K105">+C96+G96</f>
        <v>469858</v>
      </c>
      <c r="L96" s="9">
        <f aca="true" t="shared" si="51" ref="L96:L105">+D96+I96</f>
        <v>0</v>
      </c>
      <c r="M96" s="11">
        <v>1507250</v>
      </c>
    </row>
    <row r="97" spans="1:13" ht="25.5">
      <c r="A97" s="22" t="s">
        <v>463</v>
      </c>
      <c r="B97" s="10">
        <v>0</v>
      </c>
      <c r="C97" s="10">
        <v>0</v>
      </c>
      <c r="D97" s="10">
        <v>0</v>
      </c>
      <c r="E97" s="9">
        <f t="shared" si="48"/>
        <v>0</v>
      </c>
      <c r="F97" s="10">
        <v>0</v>
      </c>
      <c r="G97" s="10">
        <v>0</v>
      </c>
      <c r="H97" s="10">
        <v>0</v>
      </c>
      <c r="I97" s="9">
        <f t="shared" si="49"/>
        <v>0</v>
      </c>
      <c r="J97" s="10">
        <v>0</v>
      </c>
      <c r="K97" s="9">
        <f t="shared" si="50"/>
        <v>0</v>
      </c>
      <c r="L97" s="9">
        <f t="shared" si="51"/>
        <v>0</v>
      </c>
      <c r="M97" s="11">
        <v>1507251</v>
      </c>
    </row>
    <row r="98" spans="1:13" ht="25.5">
      <c r="A98" s="22" t="s">
        <v>464</v>
      </c>
      <c r="B98" s="10">
        <v>0</v>
      </c>
      <c r="C98" s="10">
        <v>0</v>
      </c>
      <c r="D98" s="10">
        <v>0</v>
      </c>
      <c r="E98" s="9">
        <f t="shared" si="48"/>
        <v>0</v>
      </c>
      <c r="F98" s="10">
        <v>0</v>
      </c>
      <c r="G98" s="10">
        <v>0</v>
      </c>
      <c r="H98" s="10">
        <v>0</v>
      </c>
      <c r="I98" s="9">
        <f t="shared" si="49"/>
        <v>0</v>
      </c>
      <c r="J98" s="10">
        <v>0</v>
      </c>
      <c r="K98" s="9">
        <f t="shared" si="50"/>
        <v>0</v>
      </c>
      <c r="L98" s="9">
        <f t="shared" si="51"/>
        <v>0</v>
      </c>
      <c r="M98" s="11">
        <v>1558804</v>
      </c>
    </row>
    <row r="99" spans="1:13" ht="25.5">
      <c r="A99" s="22" t="s">
        <v>465</v>
      </c>
      <c r="B99" s="10">
        <v>0</v>
      </c>
      <c r="C99" s="10">
        <v>0</v>
      </c>
      <c r="D99" s="10">
        <v>0</v>
      </c>
      <c r="E99" s="9">
        <f t="shared" si="48"/>
        <v>0</v>
      </c>
      <c r="F99" s="10">
        <v>0</v>
      </c>
      <c r="G99" s="10">
        <v>0</v>
      </c>
      <c r="H99" s="10">
        <v>0</v>
      </c>
      <c r="I99" s="9">
        <f t="shared" si="49"/>
        <v>0</v>
      </c>
      <c r="J99" s="10">
        <v>0</v>
      </c>
      <c r="K99" s="9">
        <f t="shared" si="50"/>
        <v>0</v>
      </c>
      <c r="L99" s="9">
        <f t="shared" si="51"/>
        <v>0</v>
      </c>
      <c r="M99" s="11">
        <v>1507252</v>
      </c>
    </row>
    <row r="100" spans="1:13" ht="12.75">
      <c r="A100" s="19" t="s">
        <v>466</v>
      </c>
      <c r="B100" s="10">
        <v>0</v>
      </c>
      <c r="C100" s="10">
        <v>0</v>
      </c>
      <c r="D100" s="10">
        <v>0</v>
      </c>
      <c r="E100" s="9">
        <f t="shared" si="48"/>
        <v>0</v>
      </c>
      <c r="F100" s="10">
        <v>0</v>
      </c>
      <c r="G100" s="10">
        <v>0</v>
      </c>
      <c r="H100" s="10">
        <v>0</v>
      </c>
      <c r="I100" s="9">
        <f t="shared" si="49"/>
        <v>0</v>
      </c>
      <c r="J100" s="10">
        <v>0</v>
      </c>
      <c r="K100" s="9">
        <f t="shared" si="50"/>
        <v>0</v>
      </c>
      <c r="L100" s="9">
        <f t="shared" si="51"/>
        <v>0</v>
      </c>
      <c r="M100" s="11">
        <v>1507151</v>
      </c>
    </row>
    <row r="101" spans="1:13" ht="12.75">
      <c r="A101" s="19" t="s">
        <v>467</v>
      </c>
      <c r="B101" s="10">
        <v>0</v>
      </c>
      <c r="C101" s="10">
        <v>0</v>
      </c>
      <c r="D101" s="10">
        <v>0</v>
      </c>
      <c r="E101" s="9">
        <f t="shared" si="48"/>
        <v>0</v>
      </c>
      <c r="F101" s="10">
        <v>0</v>
      </c>
      <c r="G101" s="10">
        <v>0</v>
      </c>
      <c r="H101" s="10">
        <v>0</v>
      </c>
      <c r="I101" s="9">
        <f t="shared" si="49"/>
        <v>0</v>
      </c>
      <c r="J101" s="10">
        <v>0</v>
      </c>
      <c r="K101" s="9">
        <f t="shared" si="50"/>
        <v>0</v>
      </c>
      <c r="L101" s="9">
        <f t="shared" si="51"/>
        <v>0</v>
      </c>
      <c r="M101" s="11">
        <v>1507152</v>
      </c>
    </row>
    <row r="102" spans="1:13" ht="12.75">
      <c r="A102" s="19" t="s">
        <v>468</v>
      </c>
      <c r="B102" s="10">
        <v>0</v>
      </c>
      <c r="C102" s="10">
        <v>0</v>
      </c>
      <c r="D102" s="10">
        <v>0</v>
      </c>
      <c r="E102" s="9">
        <f t="shared" si="48"/>
        <v>0</v>
      </c>
      <c r="F102" s="10">
        <v>0</v>
      </c>
      <c r="G102" s="10">
        <v>0</v>
      </c>
      <c r="H102" s="10">
        <v>0</v>
      </c>
      <c r="I102" s="9">
        <f t="shared" si="49"/>
        <v>0</v>
      </c>
      <c r="J102" s="10">
        <v>0</v>
      </c>
      <c r="K102" s="9">
        <f t="shared" si="50"/>
        <v>0</v>
      </c>
      <c r="L102" s="9">
        <f t="shared" si="51"/>
        <v>0</v>
      </c>
      <c r="M102" s="11">
        <v>1507153</v>
      </c>
    </row>
    <row r="103" spans="1:13" ht="12.75">
      <c r="A103" s="19" t="s">
        <v>469</v>
      </c>
      <c r="B103" s="10">
        <v>0</v>
      </c>
      <c r="C103" s="10">
        <v>0</v>
      </c>
      <c r="D103" s="10">
        <v>0</v>
      </c>
      <c r="E103" s="9">
        <f t="shared" si="48"/>
        <v>0</v>
      </c>
      <c r="F103" s="10">
        <v>0</v>
      </c>
      <c r="G103" s="10">
        <v>0</v>
      </c>
      <c r="H103" s="10">
        <v>0</v>
      </c>
      <c r="I103" s="9">
        <f t="shared" si="49"/>
        <v>0</v>
      </c>
      <c r="J103" s="10">
        <v>0</v>
      </c>
      <c r="K103" s="9">
        <f t="shared" si="50"/>
        <v>0</v>
      </c>
      <c r="L103" s="9">
        <f t="shared" si="51"/>
        <v>0</v>
      </c>
      <c r="M103" s="11">
        <v>1558805</v>
      </c>
    </row>
    <row r="104" spans="1:13" ht="25.5">
      <c r="A104" s="19" t="s">
        <v>470</v>
      </c>
      <c r="B104" s="10">
        <v>0</v>
      </c>
      <c r="C104" s="10">
        <v>0</v>
      </c>
      <c r="D104" s="10">
        <v>0</v>
      </c>
      <c r="E104" s="9">
        <f t="shared" si="48"/>
        <v>0</v>
      </c>
      <c r="F104" s="10">
        <v>0</v>
      </c>
      <c r="G104" s="10">
        <v>0</v>
      </c>
      <c r="H104" s="10">
        <v>0</v>
      </c>
      <c r="I104" s="9">
        <f t="shared" si="49"/>
        <v>0</v>
      </c>
      <c r="J104" s="10">
        <v>0</v>
      </c>
      <c r="K104" s="9">
        <f t="shared" si="50"/>
        <v>0</v>
      </c>
      <c r="L104" s="9">
        <f t="shared" si="51"/>
        <v>0</v>
      </c>
      <c r="M104" s="11">
        <v>1507154</v>
      </c>
    </row>
    <row r="105" spans="1:13" ht="25.5">
      <c r="A105" s="19" t="s">
        <v>471</v>
      </c>
      <c r="B105" s="10">
        <v>0</v>
      </c>
      <c r="C105" s="10">
        <v>0</v>
      </c>
      <c r="D105" s="10">
        <v>0</v>
      </c>
      <c r="E105" s="9">
        <f t="shared" si="48"/>
        <v>0</v>
      </c>
      <c r="F105" s="10">
        <v>0</v>
      </c>
      <c r="G105" s="10">
        <v>0</v>
      </c>
      <c r="H105" s="10">
        <v>0</v>
      </c>
      <c r="I105" s="9">
        <f t="shared" si="49"/>
        <v>0</v>
      </c>
      <c r="J105" s="10">
        <v>0</v>
      </c>
      <c r="K105" s="9">
        <f t="shared" si="50"/>
        <v>0</v>
      </c>
      <c r="L105" s="9">
        <f t="shared" si="51"/>
        <v>0</v>
      </c>
      <c r="M105" s="11">
        <v>1507155</v>
      </c>
    </row>
    <row r="106" spans="1:13" ht="25.5">
      <c r="A106" s="21" t="s">
        <v>472</v>
      </c>
      <c r="B106" s="12">
        <f aca="true" t="shared" si="52" ref="B106:L106">B107+B108</f>
        <v>0</v>
      </c>
      <c r="C106" s="12">
        <f t="shared" si="52"/>
        <v>0</v>
      </c>
      <c r="D106" s="12">
        <f t="shared" si="52"/>
        <v>0</v>
      </c>
      <c r="E106" s="12">
        <f t="shared" si="52"/>
        <v>0</v>
      </c>
      <c r="F106" s="12">
        <f t="shared" si="52"/>
        <v>0</v>
      </c>
      <c r="G106" s="12">
        <f t="shared" si="52"/>
        <v>0</v>
      </c>
      <c r="H106" s="12">
        <f t="shared" si="52"/>
        <v>0</v>
      </c>
      <c r="I106" s="12">
        <f t="shared" si="52"/>
        <v>0</v>
      </c>
      <c r="J106" s="12">
        <f t="shared" si="52"/>
        <v>0</v>
      </c>
      <c r="K106" s="12">
        <f t="shared" si="52"/>
        <v>0</v>
      </c>
      <c r="L106" s="12">
        <f t="shared" si="52"/>
        <v>0</v>
      </c>
      <c r="M106" s="11">
        <v>1507156</v>
      </c>
    </row>
    <row r="107" spans="1:13" ht="12.75">
      <c r="A107" s="22" t="s">
        <v>473</v>
      </c>
      <c r="B107" s="10">
        <v>0</v>
      </c>
      <c r="C107" s="10">
        <v>0</v>
      </c>
      <c r="D107" s="10">
        <v>0</v>
      </c>
      <c r="E107" s="9">
        <f>+C107+D107</f>
        <v>0</v>
      </c>
      <c r="F107" s="10">
        <v>0</v>
      </c>
      <c r="G107" s="10">
        <v>0</v>
      </c>
      <c r="H107" s="10">
        <v>0</v>
      </c>
      <c r="I107" s="9">
        <f>+F107-G107-H107</f>
        <v>0</v>
      </c>
      <c r="J107" s="10">
        <v>0</v>
      </c>
      <c r="K107" s="9">
        <f>+C107+G107</f>
        <v>0</v>
      </c>
      <c r="L107" s="9">
        <f>+D107+I107</f>
        <v>0</v>
      </c>
      <c r="M107" s="11">
        <v>1507253</v>
      </c>
    </row>
    <row r="108" spans="1:13" ht="12.75">
      <c r="A108" s="22" t="s">
        <v>474</v>
      </c>
      <c r="B108" s="10">
        <v>0</v>
      </c>
      <c r="C108" s="10">
        <v>0</v>
      </c>
      <c r="D108" s="10">
        <v>0</v>
      </c>
      <c r="E108" s="9">
        <f>+C108+D108</f>
        <v>0</v>
      </c>
      <c r="F108" s="10">
        <v>0</v>
      </c>
      <c r="G108" s="10">
        <v>0</v>
      </c>
      <c r="H108" s="10">
        <v>0</v>
      </c>
      <c r="I108" s="9">
        <f>+F108-G108-H108</f>
        <v>0</v>
      </c>
      <c r="J108" s="10">
        <v>0</v>
      </c>
      <c r="K108" s="9">
        <f>+C108+G108</f>
        <v>0</v>
      </c>
      <c r="L108" s="9">
        <f>+D108+I108</f>
        <v>0</v>
      </c>
      <c r="M108" s="11">
        <v>1507254</v>
      </c>
    </row>
    <row r="109" spans="1:13" ht="12.75">
      <c r="A109" s="18" t="s">
        <v>475</v>
      </c>
      <c r="B109" s="12">
        <f aca="true" t="shared" si="53" ref="B109:L109">B110+B114+B115</f>
        <v>0</v>
      </c>
      <c r="C109" s="12">
        <f t="shared" si="53"/>
        <v>0</v>
      </c>
      <c r="D109" s="12">
        <f t="shared" si="53"/>
        <v>0</v>
      </c>
      <c r="E109" s="12">
        <f t="shared" si="53"/>
        <v>0</v>
      </c>
      <c r="F109" s="12">
        <f t="shared" si="53"/>
        <v>0</v>
      </c>
      <c r="G109" s="12">
        <f t="shared" si="53"/>
        <v>0</v>
      </c>
      <c r="H109" s="12">
        <f t="shared" si="53"/>
        <v>0</v>
      </c>
      <c r="I109" s="12">
        <f t="shared" si="53"/>
        <v>0</v>
      </c>
      <c r="J109" s="12">
        <f t="shared" si="53"/>
        <v>0</v>
      </c>
      <c r="K109" s="12">
        <f t="shared" si="53"/>
        <v>0</v>
      </c>
      <c r="L109" s="12">
        <f t="shared" si="53"/>
        <v>0</v>
      </c>
      <c r="M109" s="11">
        <v>1507122</v>
      </c>
    </row>
    <row r="110" spans="1:13" ht="12.75">
      <c r="A110" s="21" t="s">
        <v>475</v>
      </c>
      <c r="B110" s="12">
        <f aca="true" t="shared" si="54" ref="B110:L110">B111+B112+B113</f>
        <v>0</v>
      </c>
      <c r="C110" s="12">
        <f t="shared" si="54"/>
        <v>0</v>
      </c>
      <c r="D110" s="12">
        <f t="shared" si="54"/>
        <v>0</v>
      </c>
      <c r="E110" s="12">
        <f t="shared" si="54"/>
        <v>0</v>
      </c>
      <c r="F110" s="12">
        <f t="shared" si="54"/>
        <v>0</v>
      </c>
      <c r="G110" s="12">
        <f t="shared" si="54"/>
        <v>0</v>
      </c>
      <c r="H110" s="12">
        <f t="shared" si="54"/>
        <v>0</v>
      </c>
      <c r="I110" s="12">
        <f t="shared" si="54"/>
        <v>0</v>
      </c>
      <c r="J110" s="12">
        <f t="shared" si="54"/>
        <v>0</v>
      </c>
      <c r="K110" s="12">
        <f t="shared" si="54"/>
        <v>0</v>
      </c>
      <c r="L110" s="12">
        <f t="shared" si="54"/>
        <v>0</v>
      </c>
      <c r="M110" s="11">
        <v>1507157</v>
      </c>
    </row>
    <row r="111" spans="1:13" ht="12.75">
      <c r="A111" s="22" t="s">
        <v>476</v>
      </c>
      <c r="B111" s="10">
        <v>0</v>
      </c>
      <c r="C111" s="10">
        <v>0</v>
      </c>
      <c r="D111" s="10">
        <v>0</v>
      </c>
      <c r="E111" s="9">
        <f>+C111+D111</f>
        <v>0</v>
      </c>
      <c r="F111" s="10">
        <v>0</v>
      </c>
      <c r="G111" s="10">
        <v>0</v>
      </c>
      <c r="H111" s="10">
        <v>0</v>
      </c>
      <c r="I111" s="9">
        <f>+F111-G111-H111</f>
        <v>0</v>
      </c>
      <c r="J111" s="10">
        <v>0</v>
      </c>
      <c r="K111" s="9">
        <f>+C111+G111</f>
        <v>0</v>
      </c>
      <c r="L111" s="9">
        <f>+D111+I111</f>
        <v>0</v>
      </c>
      <c r="M111" s="11">
        <v>1507255</v>
      </c>
    </row>
    <row r="112" spans="1:13" ht="12.75">
      <c r="A112" s="22" t="s">
        <v>477</v>
      </c>
      <c r="B112" s="10">
        <v>0</v>
      </c>
      <c r="C112" s="10">
        <v>0</v>
      </c>
      <c r="D112" s="10">
        <v>0</v>
      </c>
      <c r="E112" s="9">
        <f>+C112+D112</f>
        <v>0</v>
      </c>
      <c r="F112" s="10">
        <v>0</v>
      </c>
      <c r="G112" s="10">
        <v>0</v>
      </c>
      <c r="H112" s="10">
        <v>0</v>
      </c>
      <c r="I112" s="9">
        <f>+F112-G112-H112</f>
        <v>0</v>
      </c>
      <c r="J112" s="10">
        <v>0</v>
      </c>
      <c r="K112" s="9">
        <f>+C112+G112</f>
        <v>0</v>
      </c>
      <c r="L112" s="9">
        <f>+D112+I112</f>
        <v>0</v>
      </c>
      <c r="M112" s="11">
        <v>1507256</v>
      </c>
    </row>
    <row r="113" spans="1:13" ht="12.75">
      <c r="A113" s="22" t="s">
        <v>478</v>
      </c>
      <c r="B113" s="10">
        <v>0</v>
      </c>
      <c r="C113" s="10">
        <v>0</v>
      </c>
      <c r="D113" s="10">
        <v>0</v>
      </c>
      <c r="E113" s="9">
        <f>+C113+D113</f>
        <v>0</v>
      </c>
      <c r="F113" s="10">
        <v>0</v>
      </c>
      <c r="G113" s="10">
        <v>0</v>
      </c>
      <c r="H113" s="10">
        <v>0</v>
      </c>
      <c r="I113" s="9">
        <f>+F113-G113-H113</f>
        <v>0</v>
      </c>
      <c r="J113" s="10">
        <v>0</v>
      </c>
      <c r="K113" s="9">
        <f>+C113+G113</f>
        <v>0</v>
      </c>
      <c r="L113" s="9">
        <f>+D113+I113</f>
        <v>0</v>
      </c>
      <c r="M113" s="11">
        <v>1558806</v>
      </c>
    </row>
    <row r="114" spans="1:13" ht="12.75">
      <c r="A114" s="19" t="s">
        <v>479</v>
      </c>
      <c r="B114" s="10">
        <v>0</v>
      </c>
      <c r="C114" s="10">
        <v>0</v>
      </c>
      <c r="D114" s="10">
        <v>0</v>
      </c>
      <c r="E114" s="9">
        <f>+C114+D114</f>
        <v>0</v>
      </c>
      <c r="F114" s="10">
        <v>0</v>
      </c>
      <c r="G114" s="10">
        <v>0</v>
      </c>
      <c r="H114" s="10">
        <v>0</v>
      </c>
      <c r="I114" s="9">
        <f>+F114-G114-H114</f>
        <v>0</v>
      </c>
      <c r="J114" s="10">
        <v>0</v>
      </c>
      <c r="K114" s="9">
        <f>+C114+G114</f>
        <v>0</v>
      </c>
      <c r="L114" s="9">
        <f>+D114+I114</f>
        <v>0</v>
      </c>
      <c r="M114" s="11">
        <v>1507158</v>
      </c>
    </row>
    <row r="115" spans="1:13" ht="12.75">
      <c r="A115" s="19" t="s">
        <v>480</v>
      </c>
      <c r="B115" s="10">
        <v>0</v>
      </c>
      <c r="C115" s="10">
        <v>0</v>
      </c>
      <c r="D115" s="10">
        <v>0</v>
      </c>
      <c r="E115" s="9">
        <f>+C115+D115</f>
        <v>0</v>
      </c>
      <c r="F115" s="10">
        <v>0</v>
      </c>
      <c r="G115" s="10">
        <v>0</v>
      </c>
      <c r="H115" s="10">
        <v>0</v>
      </c>
      <c r="I115" s="9">
        <f>+F115-G115-H115</f>
        <v>0</v>
      </c>
      <c r="J115" s="10">
        <v>0</v>
      </c>
      <c r="K115" s="9">
        <f>+C115+G115</f>
        <v>0</v>
      </c>
      <c r="L115" s="9">
        <f>+D115+I115</f>
        <v>0</v>
      </c>
      <c r="M115" s="11">
        <v>1558807</v>
      </c>
    </row>
    <row r="116" spans="1:13" ht="12.75">
      <c r="A116" s="16" t="s">
        <v>481</v>
      </c>
      <c r="B116" s="12">
        <f aca="true" t="shared" si="55" ref="B116:L116">B117</f>
        <v>0</v>
      </c>
      <c r="C116" s="12">
        <f t="shared" si="55"/>
        <v>0</v>
      </c>
      <c r="D116" s="12">
        <f t="shared" si="55"/>
        <v>0</v>
      </c>
      <c r="E116" s="12">
        <f t="shared" si="55"/>
        <v>0</v>
      </c>
      <c r="F116" s="12">
        <f t="shared" si="55"/>
        <v>0</v>
      </c>
      <c r="G116" s="12">
        <f t="shared" si="55"/>
        <v>0</v>
      </c>
      <c r="H116" s="12">
        <f t="shared" si="55"/>
        <v>0</v>
      </c>
      <c r="I116" s="12">
        <f t="shared" si="55"/>
        <v>0</v>
      </c>
      <c r="J116" s="12">
        <f t="shared" si="55"/>
        <v>0</v>
      </c>
      <c r="K116" s="12">
        <f t="shared" si="55"/>
        <v>0</v>
      </c>
      <c r="L116" s="12">
        <f t="shared" si="55"/>
        <v>0</v>
      </c>
      <c r="M116" s="11">
        <v>1558808</v>
      </c>
    </row>
    <row r="117" spans="1:13" ht="12.75">
      <c r="A117" s="18" t="s">
        <v>482</v>
      </c>
      <c r="B117" s="12">
        <f aca="true" t="shared" si="56" ref="B117:L117">B118+B119</f>
        <v>0</v>
      </c>
      <c r="C117" s="12">
        <f t="shared" si="56"/>
        <v>0</v>
      </c>
      <c r="D117" s="12">
        <f t="shared" si="56"/>
        <v>0</v>
      </c>
      <c r="E117" s="12">
        <f t="shared" si="56"/>
        <v>0</v>
      </c>
      <c r="F117" s="12">
        <f t="shared" si="56"/>
        <v>0</v>
      </c>
      <c r="G117" s="12">
        <f t="shared" si="56"/>
        <v>0</v>
      </c>
      <c r="H117" s="12">
        <f t="shared" si="56"/>
        <v>0</v>
      </c>
      <c r="I117" s="12">
        <f t="shared" si="56"/>
        <v>0</v>
      </c>
      <c r="J117" s="12">
        <f t="shared" si="56"/>
        <v>0</v>
      </c>
      <c r="K117" s="12">
        <f t="shared" si="56"/>
        <v>0</v>
      </c>
      <c r="L117" s="12">
        <f t="shared" si="56"/>
        <v>0</v>
      </c>
      <c r="M117" s="11">
        <v>1558809</v>
      </c>
    </row>
    <row r="118" spans="1:13" ht="12.75">
      <c r="A118" s="19" t="s">
        <v>483</v>
      </c>
      <c r="B118" s="10">
        <v>0</v>
      </c>
      <c r="C118" s="10">
        <v>0</v>
      </c>
      <c r="D118" s="10">
        <v>0</v>
      </c>
      <c r="E118" s="9">
        <f>+C118+D118</f>
        <v>0</v>
      </c>
      <c r="F118" s="10">
        <v>0</v>
      </c>
      <c r="G118" s="10">
        <v>0</v>
      </c>
      <c r="H118" s="10">
        <v>0</v>
      </c>
      <c r="I118" s="9">
        <f>+F118-G118-H118</f>
        <v>0</v>
      </c>
      <c r="J118" s="10">
        <v>0</v>
      </c>
      <c r="K118" s="9">
        <f>+C118+G118</f>
        <v>0</v>
      </c>
      <c r="L118" s="9">
        <f>+D118+I118</f>
        <v>0</v>
      </c>
      <c r="M118" s="11">
        <v>1558810</v>
      </c>
    </row>
    <row r="119" spans="1:13" ht="12.75">
      <c r="A119" s="19" t="s">
        <v>484</v>
      </c>
      <c r="B119" s="10">
        <v>0</v>
      </c>
      <c r="C119" s="10">
        <v>0</v>
      </c>
      <c r="D119" s="10">
        <v>0</v>
      </c>
      <c r="E119" s="9">
        <f>+C119+D119</f>
        <v>0</v>
      </c>
      <c r="F119" s="10">
        <v>0</v>
      </c>
      <c r="G119" s="10">
        <v>0</v>
      </c>
      <c r="H119" s="10">
        <v>0</v>
      </c>
      <c r="I119" s="9">
        <f>+F119-G119-H119</f>
        <v>0</v>
      </c>
      <c r="J119" s="10">
        <v>0</v>
      </c>
      <c r="K119" s="9">
        <f>+C119+G119</f>
        <v>0</v>
      </c>
      <c r="L119" s="9">
        <f>+D119+I119</f>
        <v>0</v>
      </c>
      <c r="M119" s="11">
        <v>1558811</v>
      </c>
    </row>
    <row r="120" spans="1:13" ht="12.75">
      <c r="A120" s="16" t="s">
        <v>485</v>
      </c>
      <c r="B120" s="12">
        <f aca="true" t="shared" si="57" ref="B120:L120">B121</f>
        <v>402000</v>
      </c>
      <c r="C120" s="12">
        <f t="shared" si="57"/>
        <v>273471.76999999996</v>
      </c>
      <c r="D120" s="12">
        <f t="shared" si="57"/>
        <v>0</v>
      </c>
      <c r="E120" s="12">
        <f t="shared" si="57"/>
        <v>273471.76999999996</v>
      </c>
      <c r="F120" s="12">
        <f t="shared" si="57"/>
        <v>5000</v>
      </c>
      <c r="G120" s="12">
        <f t="shared" si="57"/>
        <v>0</v>
      </c>
      <c r="H120" s="12">
        <f t="shared" si="57"/>
        <v>5000</v>
      </c>
      <c r="I120" s="12">
        <f t="shared" si="57"/>
        <v>0</v>
      </c>
      <c r="J120" s="12">
        <f t="shared" si="57"/>
        <v>407000</v>
      </c>
      <c r="K120" s="12">
        <f t="shared" si="57"/>
        <v>273471.76999999996</v>
      </c>
      <c r="L120" s="12">
        <f t="shared" si="57"/>
        <v>0</v>
      </c>
      <c r="M120" s="11">
        <v>1507114</v>
      </c>
    </row>
    <row r="121" spans="1:13" ht="12.75">
      <c r="A121" s="18" t="s">
        <v>486</v>
      </c>
      <c r="B121" s="12">
        <f aca="true" t="shared" si="58" ref="B121:L121">B122+B123+B124+B125+B126+B127+B128+B129+B130+B131+B132</f>
        <v>402000</v>
      </c>
      <c r="C121" s="12">
        <f t="shared" si="58"/>
        <v>273471.76999999996</v>
      </c>
      <c r="D121" s="12">
        <f t="shared" si="58"/>
        <v>0</v>
      </c>
      <c r="E121" s="12">
        <f t="shared" si="58"/>
        <v>273471.76999999996</v>
      </c>
      <c r="F121" s="12">
        <f t="shared" si="58"/>
        <v>5000</v>
      </c>
      <c r="G121" s="12">
        <f t="shared" si="58"/>
        <v>0</v>
      </c>
      <c r="H121" s="12">
        <f t="shared" si="58"/>
        <v>5000</v>
      </c>
      <c r="I121" s="12">
        <f t="shared" si="58"/>
        <v>0</v>
      </c>
      <c r="J121" s="12">
        <f t="shared" si="58"/>
        <v>407000</v>
      </c>
      <c r="K121" s="12">
        <f t="shared" si="58"/>
        <v>273471.76999999996</v>
      </c>
      <c r="L121" s="12">
        <f t="shared" si="58"/>
        <v>0</v>
      </c>
      <c r="M121" s="11">
        <v>1507123</v>
      </c>
    </row>
    <row r="122" spans="1:13" ht="12.75">
      <c r="A122" s="19" t="s">
        <v>487</v>
      </c>
      <c r="B122" s="10">
        <v>0</v>
      </c>
      <c r="C122" s="10">
        <v>0</v>
      </c>
      <c r="D122" s="10">
        <v>0</v>
      </c>
      <c r="E122" s="9">
        <f aca="true" t="shared" si="59" ref="E122:E132">+C122+D122</f>
        <v>0</v>
      </c>
      <c r="F122" s="10">
        <v>5000</v>
      </c>
      <c r="G122" s="10">
        <v>0</v>
      </c>
      <c r="H122" s="10">
        <v>5000</v>
      </c>
      <c r="I122" s="9">
        <f aca="true" t="shared" si="60" ref="I122:I132">+F122-G122-H122</f>
        <v>0</v>
      </c>
      <c r="J122" s="10">
        <v>5000</v>
      </c>
      <c r="K122" s="9">
        <f aca="true" t="shared" si="61" ref="K122:K133">+C122+G122</f>
        <v>0</v>
      </c>
      <c r="L122" s="9">
        <f aca="true" t="shared" si="62" ref="L122:L133">+D122+I122</f>
        <v>0</v>
      </c>
      <c r="M122" s="11">
        <v>1507159</v>
      </c>
    </row>
    <row r="123" spans="1:13" ht="12.75">
      <c r="A123" s="19" t="s">
        <v>488</v>
      </c>
      <c r="B123" s="10">
        <v>0</v>
      </c>
      <c r="C123" s="10">
        <v>0</v>
      </c>
      <c r="D123" s="10">
        <v>0</v>
      </c>
      <c r="E123" s="9">
        <f t="shared" si="59"/>
        <v>0</v>
      </c>
      <c r="F123" s="10">
        <v>0</v>
      </c>
      <c r="G123" s="10">
        <v>0</v>
      </c>
      <c r="H123" s="10">
        <v>0</v>
      </c>
      <c r="I123" s="9">
        <f t="shared" si="60"/>
        <v>0</v>
      </c>
      <c r="J123" s="10">
        <v>0</v>
      </c>
      <c r="K123" s="9">
        <f t="shared" si="61"/>
        <v>0</v>
      </c>
      <c r="L123" s="9">
        <f t="shared" si="62"/>
        <v>0</v>
      </c>
      <c r="M123" s="11">
        <v>1507160</v>
      </c>
    </row>
    <row r="124" spans="1:13" ht="12.75">
      <c r="A124" s="19" t="s">
        <v>489</v>
      </c>
      <c r="B124" s="10">
        <v>0</v>
      </c>
      <c r="C124" s="10">
        <v>0</v>
      </c>
      <c r="D124" s="10">
        <v>0</v>
      </c>
      <c r="E124" s="9">
        <f t="shared" si="59"/>
        <v>0</v>
      </c>
      <c r="F124" s="10">
        <v>0</v>
      </c>
      <c r="G124" s="10">
        <v>0</v>
      </c>
      <c r="H124" s="10">
        <v>0</v>
      </c>
      <c r="I124" s="9">
        <f t="shared" si="60"/>
        <v>0</v>
      </c>
      <c r="J124" s="10">
        <v>0</v>
      </c>
      <c r="K124" s="9">
        <f t="shared" si="61"/>
        <v>0</v>
      </c>
      <c r="L124" s="9">
        <f t="shared" si="62"/>
        <v>0</v>
      </c>
      <c r="M124" s="11">
        <v>1507161</v>
      </c>
    </row>
    <row r="125" spans="1:13" ht="12.75">
      <c r="A125" s="19" t="s">
        <v>490</v>
      </c>
      <c r="B125" s="10">
        <v>0</v>
      </c>
      <c r="C125" s="10">
        <v>0</v>
      </c>
      <c r="D125" s="10">
        <v>0</v>
      </c>
      <c r="E125" s="9">
        <f t="shared" si="59"/>
        <v>0</v>
      </c>
      <c r="F125" s="10">
        <v>0</v>
      </c>
      <c r="G125" s="10">
        <v>0</v>
      </c>
      <c r="H125" s="10">
        <v>0</v>
      </c>
      <c r="I125" s="9">
        <f t="shared" si="60"/>
        <v>0</v>
      </c>
      <c r="J125" s="10">
        <v>0</v>
      </c>
      <c r="K125" s="9">
        <f t="shared" si="61"/>
        <v>0</v>
      </c>
      <c r="L125" s="9">
        <f t="shared" si="62"/>
        <v>0</v>
      </c>
      <c r="M125" s="11">
        <v>1507162</v>
      </c>
    </row>
    <row r="126" spans="1:13" ht="12.75">
      <c r="A126" s="19" t="s">
        <v>491</v>
      </c>
      <c r="B126" s="10">
        <v>400000</v>
      </c>
      <c r="C126" s="10">
        <v>272279.97</v>
      </c>
      <c r="D126" s="10">
        <v>0</v>
      </c>
      <c r="E126" s="9">
        <f t="shared" si="59"/>
        <v>272279.97</v>
      </c>
      <c r="F126" s="10">
        <v>0</v>
      </c>
      <c r="G126" s="10">
        <v>0</v>
      </c>
      <c r="H126" s="10">
        <v>0</v>
      </c>
      <c r="I126" s="9">
        <f t="shared" si="60"/>
        <v>0</v>
      </c>
      <c r="J126" s="10">
        <v>400000</v>
      </c>
      <c r="K126" s="9">
        <f t="shared" si="61"/>
        <v>272279.97</v>
      </c>
      <c r="L126" s="9">
        <f t="shared" si="62"/>
        <v>0</v>
      </c>
      <c r="M126" s="11">
        <v>1507163</v>
      </c>
    </row>
    <row r="127" spans="1:13" ht="12.75">
      <c r="A127" s="19" t="s">
        <v>492</v>
      </c>
      <c r="B127" s="10">
        <v>0</v>
      </c>
      <c r="C127" s="10">
        <v>0</v>
      </c>
      <c r="D127" s="10">
        <v>0</v>
      </c>
      <c r="E127" s="9">
        <f t="shared" si="59"/>
        <v>0</v>
      </c>
      <c r="F127" s="10">
        <v>0</v>
      </c>
      <c r="G127" s="10">
        <v>0</v>
      </c>
      <c r="H127" s="10">
        <v>0</v>
      </c>
      <c r="I127" s="9">
        <f t="shared" si="60"/>
        <v>0</v>
      </c>
      <c r="J127" s="10">
        <v>0</v>
      </c>
      <c r="K127" s="9">
        <f t="shared" si="61"/>
        <v>0</v>
      </c>
      <c r="L127" s="9">
        <f t="shared" si="62"/>
        <v>0</v>
      </c>
      <c r="M127" s="11">
        <v>1507164</v>
      </c>
    </row>
    <row r="128" spans="1:13" ht="12.75">
      <c r="A128" s="19" t="s">
        <v>493</v>
      </c>
      <c r="B128" s="10">
        <v>0</v>
      </c>
      <c r="C128" s="10">
        <v>0</v>
      </c>
      <c r="D128" s="10">
        <v>0</v>
      </c>
      <c r="E128" s="9">
        <f t="shared" si="59"/>
        <v>0</v>
      </c>
      <c r="F128" s="10">
        <v>0</v>
      </c>
      <c r="G128" s="10">
        <v>0</v>
      </c>
      <c r="H128" s="10">
        <v>0</v>
      </c>
      <c r="I128" s="9">
        <f t="shared" si="60"/>
        <v>0</v>
      </c>
      <c r="J128" s="10">
        <v>0</v>
      </c>
      <c r="K128" s="9">
        <f t="shared" si="61"/>
        <v>0</v>
      </c>
      <c r="L128" s="9">
        <f t="shared" si="62"/>
        <v>0</v>
      </c>
      <c r="M128" s="11">
        <v>1507165</v>
      </c>
    </row>
    <row r="129" spans="1:13" ht="12.75">
      <c r="A129" s="19" t="s">
        <v>494</v>
      </c>
      <c r="B129" s="10">
        <v>0</v>
      </c>
      <c r="C129" s="10">
        <v>0</v>
      </c>
      <c r="D129" s="10">
        <v>0</v>
      </c>
      <c r="E129" s="9">
        <f t="shared" si="59"/>
        <v>0</v>
      </c>
      <c r="F129" s="10">
        <v>0</v>
      </c>
      <c r="G129" s="10">
        <v>0</v>
      </c>
      <c r="H129" s="10">
        <v>0</v>
      </c>
      <c r="I129" s="9">
        <f t="shared" si="60"/>
        <v>0</v>
      </c>
      <c r="J129" s="10">
        <v>0</v>
      </c>
      <c r="K129" s="9">
        <f t="shared" si="61"/>
        <v>0</v>
      </c>
      <c r="L129" s="9">
        <f t="shared" si="62"/>
        <v>0</v>
      </c>
      <c r="M129" s="11">
        <v>1558812</v>
      </c>
    </row>
    <row r="130" spans="1:13" ht="12.75">
      <c r="A130" s="19" t="s">
        <v>495</v>
      </c>
      <c r="B130" s="10">
        <v>2000</v>
      </c>
      <c r="C130" s="10">
        <v>1191.8</v>
      </c>
      <c r="D130" s="10">
        <v>0</v>
      </c>
      <c r="E130" s="9">
        <f t="shared" si="59"/>
        <v>1191.8</v>
      </c>
      <c r="F130" s="10">
        <v>0</v>
      </c>
      <c r="G130" s="10">
        <v>0</v>
      </c>
      <c r="H130" s="10">
        <v>0</v>
      </c>
      <c r="I130" s="9">
        <f t="shared" si="60"/>
        <v>0</v>
      </c>
      <c r="J130" s="10">
        <v>2000</v>
      </c>
      <c r="K130" s="9">
        <f t="shared" si="61"/>
        <v>1191.8</v>
      </c>
      <c r="L130" s="9">
        <f t="shared" si="62"/>
        <v>0</v>
      </c>
      <c r="M130" s="11">
        <v>1507166</v>
      </c>
    </row>
    <row r="131" spans="1:13" ht="12.75">
      <c r="A131" s="19" t="s">
        <v>496</v>
      </c>
      <c r="B131" s="10">
        <v>0</v>
      </c>
      <c r="C131" s="10">
        <v>0</v>
      </c>
      <c r="D131" s="10">
        <v>0</v>
      </c>
      <c r="E131" s="9">
        <f t="shared" si="59"/>
        <v>0</v>
      </c>
      <c r="F131" s="10">
        <v>0</v>
      </c>
      <c r="G131" s="10">
        <v>0</v>
      </c>
      <c r="H131" s="10">
        <v>0</v>
      </c>
      <c r="I131" s="9">
        <f t="shared" si="60"/>
        <v>0</v>
      </c>
      <c r="J131" s="10">
        <v>0</v>
      </c>
      <c r="K131" s="9">
        <f t="shared" si="61"/>
        <v>0</v>
      </c>
      <c r="L131" s="9">
        <f t="shared" si="62"/>
        <v>0</v>
      </c>
      <c r="M131" s="11">
        <v>1507167</v>
      </c>
    </row>
    <row r="132" spans="1:13" ht="12.75">
      <c r="A132" s="19" t="s">
        <v>497</v>
      </c>
      <c r="B132" s="10">
        <v>0</v>
      </c>
      <c r="C132" s="10">
        <v>0</v>
      </c>
      <c r="D132" s="10">
        <v>0</v>
      </c>
      <c r="E132" s="9">
        <f t="shared" si="59"/>
        <v>0</v>
      </c>
      <c r="F132" s="10">
        <v>0</v>
      </c>
      <c r="G132" s="10">
        <v>0</v>
      </c>
      <c r="H132" s="10">
        <v>0</v>
      </c>
      <c r="I132" s="9">
        <f t="shared" si="60"/>
        <v>0</v>
      </c>
      <c r="J132" s="10">
        <v>0</v>
      </c>
      <c r="K132" s="9">
        <f t="shared" si="61"/>
        <v>0</v>
      </c>
      <c r="L132" s="9">
        <f t="shared" si="62"/>
        <v>0</v>
      </c>
      <c r="M132" s="11">
        <v>1558813</v>
      </c>
    </row>
    <row r="133" spans="1:13" ht="12.75">
      <c r="A133" s="14" t="s">
        <v>498</v>
      </c>
      <c r="B133" s="10">
        <v>0</v>
      </c>
      <c r="C133" s="9"/>
      <c r="D133" s="9"/>
      <c r="E133" s="10">
        <v>0</v>
      </c>
      <c r="F133" s="9"/>
      <c r="G133" s="9"/>
      <c r="H133" s="9"/>
      <c r="I133" s="9"/>
      <c r="J133" s="10">
        <v>1307718.37</v>
      </c>
      <c r="K133" s="9">
        <f t="shared" si="61"/>
        <v>0</v>
      </c>
      <c r="L133" s="9">
        <f t="shared" si="62"/>
        <v>0</v>
      </c>
      <c r="M133" s="11">
        <v>1507107</v>
      </c>
    </row>
    <row r="134" spans="1:13" ht="12.75">
      <c r="A134" s="13" t="s">
        <v>499</v>
      </c>
      <c r="B134" s="12">
        <f aca="true" t="shared" si="63" ref="B134:L134">B135+B372</f>
        <v>3643526.61</v>
      </c>
      <c r="C134" s="12">
        <f t="shared" si="63"/>
        <v>1729226.69</v>
      </c>
      <c r="D134" s="12">
        <f t="shared" si="63"/>
        <v>265671.26</v>
      </c>
      <c r="E134" s="12">
        <f t="shared" si="63"/>
        <v>3607326.74</v>
      </c>
      <c r="F134" s="12">
        <f t="shared" si="63"/>
        <v>1325056.71</v>
      </c>
      <c r="G134" s="12">
        <f t="shared" si="63"/>
        <v>696825.32</v>
      </c>
      <c r="H134" s="12">
        <f t="shared" si="63"/>
        <v>325752.00000000006</v>
      </c>
      <c r="I134" s="12">
        <f t="shared" si="63"/>
        <v>302479.3899999999</v>
      </c>
      <c r="J134" s="12">
        <f t="shared" si="63"/>
        <v>4968583.320000001</v>
      </c>
      <c r="K134" s="12">
        <f t="shared" si="63"/>
        <v>2426052.01</v>
      </c>
      <c r="L134" s="12">
        <f t="shared" si="63"/>
        <v>568150.6499999999</v>
      </c>
      <c r="M134" s="11">
        <v>1507111</v>
      </c>
    </row>
    <row r="135" spans="1:13" ht="12.75">
      <c r="A135" s="15" t="s">
        <v>500</v>
      </c>
      <c r="B135" s="12">
        <f aca="true" t="shared" si="64" ref="B135:L135">B136+B297+B354+B358</f>
        <v>3643526.61</v>
      </c>
      <c r="C135" s="12">
        <f t="shared" si="64"/>
        <v>1729226.69</v>
      </c>
      <c r="D135" s="12">
        <f t="shared" si="64"/>
        <v>265671.26</v>
      </c>
      <c r="E135" s="12">
        <f t="shared" si="64"/>
        <v>1994897.95</v>
      </c>
      <c r="F135" s="12">
        <f t="shared" si="64"/>
        <v>1325056.71</v>
      </c>
      <c r="G135" s="12">
        <f t="shared" si="64"/>
        <v>696825.32</v>
      </c>
      <c r="H135" s="12">
        <f t="shared" si="64"/>
        <v>325752.00000000006</v>
      </c>
      <c r="I135" s="12">
        <f t="shared" si="64"/>
        <v>302479.3899999999</v>
      </c>
      <c r="J135" s="12">
        <f t="shared" si="64"/>
        <v>4968583.320000001</v>
      </c>
      <c r="K135" s="12">
        <f t="shared" si="64"/>
        <v>2426052.01</v>
      </c>
      <c r="L135" s="12">
        <f t="shared" si="64"/>
        <v>568150.6499999999</v>
      </c>
      <c r="M135" s="11">
        <v>1507109</v>
      </c>
    </row>
    <row r="136" spans="1:13" ht="12.75">
      <c r="A136" s="16" t="s">
        <v>501</v>
      </c>
      <c r="B136" s="12">
        <f aca="true" t="shared" si="65" ref="B136:L136">B137+B224+B275+B276+B280+B283</f>
        <v>2785526.61</v>
      </c>
      <c r="C136" s="12">
        <f t="shared" si="65"/>
        <v>1455754.92</v>
      </c>
      <c r="D136" s="12">
        <f t="shared" si="65"/>
        <v>111436.76</v>
      </c>
      <c r="E136" s="12">
        <f t="shared" si="65"/>
        <v>1567191.68</v>
      </c>
      <c r="F136" s="12">
        <f t="shared" si="65"/>
        <v>1067995.3900000001</v>
      </c>
      <c r="G136" s="12">
        <f t="shared" si="65"/>
        <v>579524.6499999999</v>
      </c>
      <c r="H136" s="12">
        <f t="shared" si="65"/>
        <v>197225.25</v>
      </c>
      <c r="I136" s="12">
        <f t="shared" si="65"/>
        <v>291245.48999999993</v>
      </c>
      <c r="J136" s="12">
        <f t="shared" si="65"/>
        <v>3853522.0000000005</v>
      </c>
      <c r="K136" s="12">
        <f t="shared" si="65"/>
        <v>2035279.5699999998</v>
      </c>
      <c r="L136" s="12">
        <f t="shared" si="65"/>
        <v>402682.24999999994</v>
      </c>
      <c r="M136" s="11">
        <v>1507115</v>
      </c>
    </row>
    <row r="137" spans="1:13" ht="12.75">
      <c r="A137" s="18" t="s">
        <v>502</v>
      </c>
      <c r="B137" s="12">
        <f aca="true" t="shared" si="66" ref="B137:L137">B138+B144+B170+B222</f>
        <v>2437969.88</v>
      </c>
      <c r="C137" s="12">
        <f t="shared" si="66"/>
        <v>1308032.92</v>
      </c>
      <c r="D137" s="12">
        <f t="shared" si="66"/>
        <v>111436.76</v>
      </c>
      <c r="E137" s="12">
        <f t="shared" si="66"/>
        <v>1419469.68</v>
      </c>
      <c r="F137" s="12">
        <f t="shared" si="66"/>
        <v>683159.8300000001</v>
      </c>
      <c r="G137" s="12">
        <f t="shared" si="66"/>
        <v>342866.50999999995</v>
      </c>
      <c r="H137" s="12">
        <f t="shared" si="66"/>
        <v>84713.55</v>
      </c>
      <c r="I137" s="12">
        <f t="shared" si="66"/>
        <v>255579.76999999996</v>
      </c>
      <c r="J137" s="12">
        <f t="shared" si="66"/>
        <v>3121129.7100000004</v>
      </c>
      <c r="K137" s="12">
        <f t="shared" si="66"/>
        <v>1650899.43</v>
      </c>
      <c r="L137" s="12">
        <f t="shared" si="66"/>
        <v>367016.52999999997</v>
      </c>
      <c r="M137" s="11">
        <v>1507124</v>
      </c>
    </row>
    <row r="138" spans="1:13" ht="12.75">
      <c r="A138" s="21" t="s">
        <v>503</v>
      </c>
      <c r="B138" s="12">
        <f aca="true" t="shared" si="67" ref="B138:L138">B139+B140+B141+B142+B143</f>
        <v>0</v>
      </c>
      <c r="C138" s="12">
        <f t="shared" si="67"/>
        <v>0</v>
      </c>
      <c r="D138" s="12">
        <f t="shared" si="67"/>
        <v>0</v>
      </c>
      <c r="E138" s="12">
        <f t="shared" si="67"/>
        <v>0</v>
      </c>
      <c r="F138" s="12">
        <f t="shared" si="67"/>
        <v>0</v>
      </c>
      <c r="G138" s="12">
        <f t="shared" si="67"/>
        <v>0</v>
      </c>
      <c r="H138" s="12">
        <f t="shared" si="67"/>
        <v>0</v>
      </c>
      <c r="I138" s="12">
        <f t="shared" si="67"/>
        <v>0</v>
      </c>
      <c r="J138" s="12">
        <f t="shared" si="67"/>
        <v>0</v>
      </c>
      <c r="K138" s="12">
        <f t="shared" si="67"/>
        <v>0</v>
      </c>
      <c r="L138" s="12">
        <f t="shared" si="67"/>
        <v>0</v>
      </c>
      <c r="M138" s="11">
        <v>1507168</v>
      </c>
    </row>
    <row r="139" spans="1:13" ht="12.75">
      <c r="A139" s="22" t="s">
        <v>504</v>
      </c>
      <c r="B139" s="10">
        <v>0</v>
      </c>
      <c r="C139" s="10">
        <v>0</v>
      </c>
      <c r="D139" s="10">
        <v>0</v>
      </c>
      <c r="E139" s="9">
        <f>+C139+D139</f>
        <v>0</v>
      </c>
      <c r="F139" s="10">
        <v>0</v>
      </c>
      <c r="G139" s="10">
        <v>0</v>
      </c>
      <c r="H139" s="10">
        <v>0</v>
      </c>
      <c r="I139" s="9">
        <f>+F139-G139-H139</f>
        <v>0</v>
      </c>
      <c r="J139" s="10">
        <v>0</v>
      </c>
      <c r="K139" s="9">
        <f>+C139+G139</f>
        <v>0</v>
      </c>
      <c r="L139" s="9">
        <f>+D139+I139</f>
        <v>0</v>
      </c>
      <c r="M139" s="11">
        <v>1507257</v>
      </c>
    </row>
    <row r="140" spans="1:13" ht="12.75">
      <c r="A140" s="22" t="s">
        <v>505</v>
      </c>
      <c r="B140" s="10">
        <v>0</v>
      </c>
      <c r="C140" s="10">
        <v>0</v>
      </c>
      <c r="D140" s="10">
        <v>0</v>
      </c>
      <c r="E140" s="9">
        <f>+C140+D140</f>
        <v>0</v>
      </c>
      <c r="F140" s="10">
        <v>0</v>
      </c>
      <c r="G140" s="10">
        <v>0</v>
      </c>
      <c r="H140" s="10">
        <v>0</v>
      </c>
      <c r="I140" s="9">
        <f>+F140-G140-H140</f>
        <v>0</v>
      </c>
      <c r="J140" s="10">
        <v>0</v>
      </c>
      <c r="K140" s="9">
        <f>+C140+G140</f>
        <v>0</v>
      </c>
      <c r="L140" s="9">
        <f>+D140+I140</f>
        <v>0</v>
      </c>
      <c r="M140" s="11">
        <v>1507258</v>
      </c>
    </row>
    <row r="141" spans="1:13" ht="25.5">
      <c r="A141" s="22" t="s">
        <v>281</v>
      </c>
      <c r="B141" s="10">
        <v>0</v>
      </c>
      <c r="C141" s="10">
        <v>0</v>
      </c>
      <c r="D141" s="10">
        <v>0</v>
      </c>
      <c r="E141" s="9">
        <f>+C141+D141</f>
        <v>0</v>
      </c>
      <c r="F141" s="10">
        <v>0</v>
      </c>
      <c r="G141" s="10">
        <v>0</v>
      </c>
      <c r="H141" s="10">
        <v>0</v>
      </c>
      <c r="I141" s="9">
        <f>+F141-G141-H141</f>
        <v>0</v>
      </c>
      <c r="J141" s="10">
        <v>0</v>
      </c>
      <c r="K141" s="9">
        <f>+C141+G141</f>
        <v>0</v>
      </c>
      <c r="L141" s="9">
        <f>+D141+I141</f>
        <v>0</v>
      </c>
      <c r="M141" s="11">
        <v>1507259</v>
      </c>
    </row>
    <row r="142" spans="1:13" ht="25.5">
      <c r="A142" s="22" t="s">
        <v>506</v>
      </c>
      <c r="B142" s="10">
        <v>0</v>
      </c>
      <c r="C142" s="10">
        <v>0</v>
      </c>
      <c r="D142" s="10">
        <v>0</v>
      </c>
      <c r="E142" s="9">
        <f>+C142+D142</f>
        <v>0</v>
      </c>
      <c r="F142" s="10">
        <v>0</v>
      </c>
      <c r="G142" s="10">
        <v>0</v>
      </c>
      <c r="H142" s="10">
        <v>0</v>
      </c>
      <c r="I142" s="9">
        <f>+F142-G142-H142</f>
        <v>0</v>
      </c>
      <c r="J142" s="10">
        <v>0</v>
      </c>
      <c r="K142" s="9">
        <f>+C142+G142</f>
        <v>0</v>
      </c>
      <c r="L142" s="9">
        <f>+D142+I142</f>
        <v>0</v>
      </c>
      <c r="M142" s="11">
        <v>1507260</v>
      </c>
    </row>
    <row r="143" spans="1:13" ht="12.75">
      <c r="A143" s="22" t="s">
        <v>507</v>
      </c>
      <c r="B143" s="10">
        <v>0</v>
      </c>
      <c r="C143" s="10">
        <v>0</v>
      </c>
      <c r="D143" s="10">
        <v>0</v>
      </c>
      <c r="E143" s="9">
        <f>+C143+D143</f>
        <v>0</v>
      </c>
      <c r="F143" s="10">
        <v>0</v>
      </c>
      <c r="G143" s="10">
        <v>0</v>
      </c>
      <c r="H143" s="10">
        <v>0</v>
      </c>
      <c r="I143" s="9">
        <f>+F143-G143-H143</f>
        <v>0</v>
      </c>
      <c r="J143" s="10">
        <v>0</v>
      </c>
      <c r="K143" s="9">
        <f>+C143+G143</f>
        <v>0</v>
      </c>
      <c r="L143" s="9">
        <f>+D143+I143</f>
        <v>0</v>
      </c>
      <c r="M143" s="11">
        <v>1507261</v>
      </c>
    </row>
    <row r="144" spans="1:13" ht="12.75">
      <c r="A144" s="21" t="s">
        <v>508</v>
      </c>
      <c r="B144" s="12">
        <f aca="true" t="shared" si="68" ref="B144:L144">B145+B146+B147+B148+B149+B150+B151+B152+B153+B154+B155+B156+B157+B158+B159+B160+B161+B162+B163+B164+B165+B166+B167+B168+B169</f>
        <v>17958.88</v>
      </c>
      <c r="C144" s="12">
        <f t="shared" si="68"/>
        <v>5219.16</v>
      </c>
      <c r="D144" s="12">
        <f t="shared" si="68"/>
        <v>0</v>
      </c>
      <c r="E144" s="12">
        <f t="shared" si="68"/>
        <v>5219.16</v>
      </c>
      <c r="F144" s="12">
        <f t="shared" si="68"/>
        <v>1739.72</v>
      </c>
      <c r="G144" s="12">
        <f t="shared" si="68"/>
        <v>1739.72</v>
      </c>
      <c r="H144" s="12">
        <f t="shared" si="68"/>
        <v>0</v>
      </c>
      <c r="I144" s="12">
        <f t="shared" si="68"/>
        <v>0</v>
      </c>
      <c r="J144" s="12">
        <f t="shared" si="68"/>
        <v>19698.6</v>
      </c>
      <c r="K144" s="12">
        <f t="shared" si="68"/>
        <v>6958.88</v>
      </c>
      <c r="L144" s="12">
        <f t="shared" si="68"/>
        <v>0</v>
      </c>
      <c r="M144" s="11">
        <v>1507169</v>
      </c>
    </row>
    <row r="145" spans="1:13" ht="12.75">
      <c r="A145" s="22" t="s">
        <v>509</v>
      </c>
      <c r="B145" s="10">
        <v>0</v>
      </c>
      <c r="C145" s="10">
        <v>0</v>
      </c>
      <c r="D145" s="10">
        <v>0</v>
      </c>
      <c r="E145" s="9">
        <f aca="true" t="shared" si="69" ref="E145:E169">+C145+D145</f>
        <v>0</v>
      </c>
      <c r="F145" s="10">
        <v>0</v>
      </c>
      <c r="G145" s="10">
        <v>0</v>
      </c>
      <c r="H145" s="10">
        <v>0</v>
      </c>
      <c r="I145" s="9">
        <f aca="true" t="shared" si="70" ref="I145:I169">+F145-G145-H145</f>
        <v>0</v>
      </c>
      <c r="J145" s="10">
        <v>0</v>
      </c>
      <c r="K145" s="9">
        <f aca="true" t="shared" si="71" ref="K145:K169">+C145+G145</f>
        <v>0</v>
      </c>
      <c r="L145" s="9">
        <f aca="true" t="shared" si="72" ref="L145:L169">+D145+I145</f>
        <v>0</v>
      </c>
      <c r="M145" s="11">
        <v>1507262</v>
      </c>
    </row>
    <row r="146" spans="1:13" ht="12.75">
      <c r="A146" s="22" t="s">
        <v>510</v>
      </c>
      <c r="B146" s="10">
        <v>0</v>
      </c>
      <c r="C146" s="10">
        <v>0</v>
      </c>
      <c r="D146" s="10">
        <v>0</v>
      </c>
      <c r="E146" s="9">
        <f t="shared" si="69"/>
        <v>0</v>
      </c>
      <c r="F146" s="10">
        <v>0</v>
      </c>
      <c r="G146" s="10">
        <v>0</v>
      </c>
      <c r="H146" s="10">
        <v>0</v>
      </c>
      <c r="I146" s="9">
        <f t="shared" si="70"/>
        <v>0</v>
      </c>
      <c r="J146" s="10">
        <v>0</v>
      </c>
      <c r="K146" s="9">
        <f t="shared" si="71"/>
        <v>0</v>
      </c>
      <c r="L146" s="9">
        <f t="shared" si="72"/>
        <v>0</v>
      </c>
      <c r="M146" s="11">
        <v>1507263</v>
      </c>
    </row>
    <row r="147" spans="1:13" ht="12.75">
      <c r="A147" s="22" t="s">
        <v>511</v>
      </c>
      <c r="B147" s="10">
        <v>0</v>
      </c>
      <c r="C147" s="10">
        <v>0</v>
      </c>
      <c r="D147" s="10">
        <v>0</v>
      </c>
      <c r="E147" s="9">
        <f t="shared" si="69"/>
        <v>0</v>
      </c>
      <c r="F147" s="10">
        <v>0</v>
      </c>
      <c r="G147" s="10">
        <v>0</v>
      </c>
      <c r="H147" s="10">
        <v>0</v>
      </c>
      <c r="I147" s="9">
        <f t="shared" si="70"/>
        <v>0</v>
      </c>
      <c r="J147" s="10">
        <v>0</v>
      </c>
      <c r="K147" s="9">
        <f t="shared" si="71"/>
        <v>0</v>
      </c>
      <c r="L147" s="9">
        <f t="shared" si="72"/>
        <v>0</v>
      </c>
      <c r="M147" s="11">
        <v>1507264</v>
      </c>
    </row>
    <row r="148" spans="1:13" ht="12.75">
      <c r="A148" s="22" t="s">
        <v>512</v>
      </c>
      <c r="B148" s="10">
        <v>0</v>
      </c>
      <c r="C148" s="10">
        <v>0</v>
      </c>
      <c r="D148" s="10">
        <v>0</v>
      </c>
      <c r="E148" s="9">
        <f t="shared" si="69"/>
        <v>0</v>
      </c>
      <c r="F148" s="10">
        <v>0</v>
      </c>
      <c r="G148" s="10">
        <v>0</v>
      </c>
      <c r="H148" s="10">
        <v>0</v>
      </c>
      <c r="I148" s="9">
        <f t="shared" si="70"/>
        <v>0</v>
      </c>
      <c r="J148" s="10">
        <v>0</v>
      </c>
      <c r="K148" s="9">
        <f t="shared" si="71"/>
        <v>0</v>
      </c>
      <c r="L148" s="9">
        <f t="shared" si="72"/>
        <v>0</v>
      </c>
      <c r="M148" s="11">
        <v>1558814</v>
      </c>
    </row>
    <row r="149" spans="1:13" ht="12.75">
      <c r="A149" s="22" t="s">
        <v>513</v>
      </c>
      <c r="B149" s="10">
        <v>0</v>
      </c>
      <c r="C149" s="10">
        <v>0</v>
      </c>
      <c r="D149" s="10">
        <v>0</v>
      </c>
      <c r="E149" s="9">
        <f t="shared" si="69"/>
        <v>0</v>
      </c>
      <c r="F149" s="10">
        <v>0</v>
      </c>
      <c r="G149" s="10">
        <v>0</v>
      </c>
      <c r="H149" s="10">
        <v>0</v>
      </c>
      <c r="I149" s="9">
        <f t="shared" si="70"/>
        <v>0</v>
      </c>
      <c r="J149" s="10">
        <v>0</v>
      </c>
      <c r="K149" s="9">
        <f t="shared" si="71"/>
        <v>0</v>
      </c>
      <c r="L149" s="9">
        <f t="shared" si="72"/>
        <v>0</v>
      </c>
      <c r="M149" s="11">
        <v>1507265</v>
      </c>
    </row>
    <row r="150" spans="1:13" ht="12.75">
      <c r="A150" s="22" t="s">
        <v>514</v>
      </c>
      <c r="B150" s="10">
        <v>0</v>
      </c>
      <c r="C150" s="10">
        <v>0</v>
      </c>
      <c r="D150" s="10">
        <v>0</v>
      </c>
      <c r="E150" s="9">
        <f t="shared" si="69"/>
        <v>0</v>
      </c>
      <c r="F150" s="10">
        <v>0</v>
      </c>
      <c r="G150" s="10">
        <v>0</v>
      </c>
      <c r="H150" s="10">
        <v>0</v>
      </c>
      <c r="I150" s="9">
        <f t="shared" si="70"/>
        <v>0</v>
      </c>
      <c r="J150" s="10">
        <v>0</v>
      </c>
      <c r="K150" s="9">
        <f t="shared" si="71"/>
        <v>0</v>
      </c>
      <c r="L150" s="9">
        <f t="shared" si="72"/>
        <v>0</v>
      </c>
      <c r="M150" s="11">
        <v>1507266</v>
      </c>
    </row>
    <row r="151" spans="1:13" ht="12.75">
      <c r="A151" s="22" t="s">
        <v>299</v>
      </c>
      <c r="B151" s="10">
        <v>0</v>
      </c>
      <c r="C151" s="10">
        <v>0</v>
      </c>
      <c r="D151" s="10">
        <v>0</v>
      </c>
      <c r="E151" s="9">
        <f t="shared" si="69"/>
        <v>0</v>
      </c>
      <c r="F151" s="10">
        <v>0</v>
      </c>
      <c r="G151" s="10">
        <v>0</v>
      </c>
      <c r="H151" s="10">
        <v>0</v>
      </c>
      <c r="I151" s="9">
        <f t="shared" si="70"/>
        <v>0</v>
      </c>
      <c r="J151" s="10">
        <v>0</v>
      </c>
      <c r="K151" s="9">
        <f t="shared" si="71"/>
        <v>0</v>
      </c>
      <c r="L151" s="9">
        <f t="shared" si="72"/>
        <v>0</v>
      </c>
      <c r="M151" s="11">
        <v>1507267</v>
      </c>
    </row>
    <row r="152" spans="1:13" ht="12.75">
      <c r="A152" s="22" t="s">
        <v>515</v>
      </c>
      <c r="B152" s="10">
        <v>0</v>
      </c>
      <c r="C152" s="10">
        <v>0</v>
      </c>
      <c r="D152" s="10">
        <v>0</v>
      </c>
      <c r="E152" s="9">
        <f t="shared" si="69"/>
        <v>0</v>
      </c>
      <c r="F152" s="10">
        <v>0</v>
      </c>
      <c r="G152" s="10">
        <v>0</v>
      </c>
      <c r="H152" s="10">
        <v>0</v>
      </c>
      <c r="I152" s="9">
        <f t="shared" si="70"/>
        <v>0</v>
      </c>
      <c r="J152" s="10">
        <v>0</v>
      </c>
      <c r="K152" s="9">
        <f t="shared" si="71"/>
        <v>0</v>
      </c>
      <c r="L152" s="9">
        <f t="shared" si="72"/>
        <v>0</v>
      </c>
      <c r="M152" s="11">
        <v>1558815</v>
      </c>
    </row>
    <row r="153" spans="1:13" ht="12.75">
      <c r="A153" s="22" t="s">
        <v>516</v>
      </c>
      <c r="B153" s="10">
        <v>0</v>
      </c>
      <c r="C153" s="10">
        <v>0</v>
      </c>
      <c r="D153" s="10">
        <v>0</v>
      </c>
      <c r="E153" s="9">
        <f t="shared" si="69"/>
        <v>0</v>
      </c>
      <c r="F153" s="10">
        <v>0</v>
      </c>
      <c r="G153" s="10">
        <v>0</v>
      </c>
      <c r="H153" s="10">
        <v>0</v>
      </c>
      <c r="I153" s="9">
        <f t="shared" si="70"/>
        <v>0</v>
      </c>
      <c r="J153" s="10">
        <v>0</v>
      </c>
      <c r="K153" s="9">
        <f t="shared" si="71"/>
        <v>0</v>
      </c>
      <c r="L153" s="9">
        <f t="shared" si="72"/>
        <v>0</v>
      </c>
      <c r="M153" s="11">
        <v>1507268</v>
      </c>
    </row>
    <row r="154" spans="1:13" ht="12.75">
      <c r="A154" s="22" t="s">
        <v>517</v>
      </c>
      <c r="B154" s="10">
        <v>0</v>
      </c>
      <c r="C154" s="10">
        <v>0</v>
      </c>
      <c r="D154" s="10">
        <v>0</v>
      </c>
      <c r="E154" s="9">
        <f t="shared" si="69"/>
        <v>0</v>
      </c>
      <c r="F154" s="10">
        <v>0</v>
      </c>
      <c r="G154" s="10">
        <v>0</v>
      </c>
      <c r="H154" s="10">
        <v>0</v>
      </c>
      <c r="I154" s="9">
        <f t="shared" si="70"/>
        <v>0</v>
      </c>
      <c r="J154" s="10">
        <v>0</v>
      </c>
      <c r="K154" s="9">
        <f t="shared" si="71"/>
        <v>0</v>
      </c>
      <c r="L154" s="9">
        <f t="shared" si="72"/>
        <v>0</v>
      </c>
      <c r="M154" s="11">
        <v>1507269</v>
      </c>
    </row>
    <row r="155" spans="1:13" ht="12.75">
      <c r="A155" s="22" t="s">
        <v>518</v>
      </c>
      <c r="B155" s="10">
        <v>0</v>
      </c>
      <c r="C155" s="10">
        <v>0</v>
      </c>
      <c r="D155" s="10">
        <v>0</v>
      </c>
      <c r="E155" s="9">
        <f t="shared" si="69"/>
        <v>0</v>
      </c>
      <c r="F155" s="10">
        <v>0</v>
      </c>
      <c r="G155" s="10">
        <v>0</v>
      </c>
      <c r="H155" s="10">
        <v>0</v>
      </c>
      <c r="I155" s="9">
        <f t="shared" si="70"/>
        <v>0</v>
      </c>
      <c r="J155" s="10">
        <v>0</v>
      </c>
      <c r="K155" s="9">
        <f t="shared" si="71"/>
        <v>0</v>
      </c>
      <c r="L155" s="9">
        <f t="shared" si="72"/>
        <v>0</v>
      </c>
      <c r="M155" s="11">
        <v>1507270</v>
      </c>
    </row>
    <row r="156" spans="1:13" ht="12.75">
      <c r="A156" s="22" t="s">
        <v>519</v>
      </c>
      <c r="B156" s="10">
        <v>0</v>
      </c>
      <c r="C156" s="10">
        <v>0</v>
      </c>
      <c r="D156" s="10">
        <v>0</v>
      </c>
      <c r="E156" s="9">
        <f t="shared" si="69"/>
        <v>0</v>
      </c>
      <c r="F156" s="10">
        <v>0</v>
      </c>
      <c r="G156" s="10">
        <v>0</v>
      </c>
      <c r="H156" s="10">
        <v>0</v>
      </c>
      <c r="I156" s="9">
        <f t="shared" si="70"/>
        <v>0</v>
      </c>
      <c r="J156" s="10">
        <v>0</v>
      </c>
      <c r="K156" s="9">
        <f t="shared" si="71"/>
        <v>0</v>
      </c>
      <c r="L156" s="9">
        <f t="shared" si="72"/>
        <v>0</v>
      </c>
      <c r="M156" s="11">
        <v>1507271</v>
      </c>
    </row>
    <row r="157" spans="1:13" ht="12.75">
      <c r="A157" s="22" t="s">
        <v>520</v>
      </c>
      <c r="B157" s="10">
        <v>0</v>
      </c>
      <c r="C157" s="10">
        <v>0</v>
      </c>
      <c r="D157" s="10">
        <v>0</v>
      </c>
      <c r="E157" s="9">
        <f t="shared" si="69"/>
        <v>0</v>
      </c>
      <c r="F157" s="10">
        <v>0</v>
      </c>
      <c r="G157" s="10">
        <v>0</v>
      </c>
      <c r="H157" s="10">
        <v>0</v>
      </c>
      <c r="I157" s="9">
        <f t="shared" si="70"/>
        <v>0</v>
      </c>
      <c r="J157" s="10">
        <v>0</v>
      </c>
      <c r="K157" s="9">
        <f t="shared" si="71"/>
        <v>0</v>
      </c>
      <c r="L157" s="9">
        <f t="shared" si="72"/>
        <v>0</v>
      </c>
      <c r="M157" s="11">
        <v>1507272</v>
      </c>
    </row>
    <row r="158" spans="1:13" ht="12.75">
      <c r="A158" s="22" t="s">
        <v>521</v>
      </c>
      <c r="B158" s="10">
        <v>0</v>
      </c>
      <c r="C158" s="10">
        <v>0</v>
      </c>
      <c r="D158" s="10">
        <v>0</v>
      </c>
      <c r="E158" s="9">
        <f t="shared" si="69"/>
        <v>0</v>
      </c>
      <c r="F158" s="10">
        <v>0</v>
      </c>
      <c r="G158" s="10">
        <v>0</v>
      </c>
      <c r="H158" s="10">
        <v>0</v>
      </c>
      <c r="I158" s="9">
        <f t="shared" si="70"/>
        <v>0</v>
      </c>
      <c r="J158" s="10">
        <v>0</v>
      </c>
      <c r="K158" s="9">
        <f t="shared" si="71"/>
        <v>0</v>
      </c>
      <c r="L158" s="9">
        <f t="shared" si="72"/>
        <v>0</v>
      </c>
      <c r="M158" s="11">
        <v>1558816</v>
      </c>
    </row>
    <row r="159" spans="1:13" ht="12.75">
      <c r="A159" s="22" t="s">
        <v>522</v>
      </c>
      <c r="B159" s="10">
        <v>0</v>
      </c>
      <c r="C159" s="10">
        <v>0</v>
      </c>
      <c r="D159" s="10">
        <v>0</v>
      </c>
      <c r="E159" s="9">
        <f t="shared" si="69"/>
        <v>0</v>
      </c>
      <c r="F159" s="10">
        <v>0</v>
      </c>
      <c r="G159" s="10">
        <v>0</v>
      </c>
      <c r="H159" s="10">
        <v>0</v>
      </c>
      <c r="I159" s="9">
        <f t="shared" si="70"/>
        <v>0</v>
      </c>
      <c r="J159" s="10">
        <v>0</v>
      </c>
      <c r="K159" s="9">
        <f t="shared" si="71"/>
        <v>0</v>
      </c>
      <c r="L159" s="9">
        <f t="shared" si="72"/>
        <v>0</v>
      </c>
      <c r="M159" s="11">
        <v>1507273</v>
      </c>
    </row>
    <row r="160" spans="1:13" ht="12.75">
      <c r="A160" s="22" t="s">
        <v>523</v>
      </c>
      <c r="B160" s="10">
        <v>0</v>
      </c>
      <c r="C160" s="10">
        <v>0</v>
      </c>
      <c r="D160" s="10">
        <v>0</v>
      </c>
      <c r="E160" s="9">
        <f t="shared" si="69"/>
        <v>0</v>
      </c>
      <c r="F160" s="10">
        <v>0</v>
      </c>
      <c r="G160" s="10">
        <v>0</v>
      </c>
      <c r="H160" s="10">
        <v>0</v>
      </c>
      <c r="I160" s="9">
        <f t="shared" si="70"/>
        <v>0</v>
      </c>
      <c r="J160" s="10">
        <v>0</v>
      </c>
      <c r="K160" s="9">
        <f t="shared" si="71"/>
        <v>0</v>
      </c>
      <c r="L160" s="9">
        <f t="shared" si="72"/>
        <v>0</v>
      </c>
      <c r="M160" s="11">
        <v>1507275</v>
      </c>
    </row>
    <row r="161" spans="1:13" ht="12.75">
      <c r="A161" s="22" t="s">
        <v>293</v>
      </c>
      <c r="B161" s="10">
        <v>0</v>
      </c>
      <c r="C161" s="10">
        <v>0</v>
      </c>
      <c r="D161" s="10">
        <v>0</v>
      </c>
      <c r="E161" s="9">
        <f t="shared" si="69"/>
        <v>0</v>
      </c>
      <c r="F161" s="10">
        <v>0</v>
      </c>
      <c r="G161" s="10">
        <v>0</v>
      </c>
      <c r="H161" s="10">
        <v>0</v>
      </c>
      <c r="I161" s="9">
        <f t="shared" si="70"/>
        <v>0</v>
      </c>
      <c r="J161" s="10">
        <v>0</v>
      </c>
      <c r="K161" s="9">
        <f t="shared" si="71"/>
        <v>0</v>
      </c>
      <c r="L161" s="9">
        <f t="shared" si="72"/>
        <v>0</v>
      </c>
      <c r="M161" s="11">
        <v>1507276</v>
      </c>
    </row>
    <row r="162" spans="1:13" ht="12.75">
      <c r="A162" s="22" t="s">
        <v>292</v>
      </c>
      <c r="B162" s="10">
        <v>0</v>
      </c>
      <c r="C162" s="10">
        <v>0</v>
      </c>
      <c r="D162" s="10">
        <v>0</v>
      </c>
      <c r="E162" s="9">
        <f t="shared" si="69"/>
        <v>0</v>
      </c>
      <c r="F162" s="10">
        <v>0</v>
      </c>
      <c r="G162" s="10">
        <v>0</v>
      </c>
      <c r="H162" s="10">
        <v>0</v>
      </c>
      <c r="I162" s="9">
        <f t="shared" si="70"/>
        <v>0</v>
      </c>
      <c r="J162" s="10">
        <v>0</v>
      </c>
      <c r="K162" s="9">
        <f t="shared" si="71"/>
        <v>0</v>
      </c>
      <c r="L162" s="9">
        <f t="shared" si="72"/>
        <v>0</v>
      </c>
      <c r="M162" s="11">
        <v>1507277</v>
      </c>
    </row>
    <row r="163" spans="1:13" ht="12.75">
      <c r="A163" s="22" t="s">
        <v>524</v>
      </c>
      <c r="B163" s="10">
        <v>0</v>
      </c>
      <c r="C163" s="10">
        <v>0</v>
      </c>
      <c r="D163" s="10">
        <v>0</v>
      </c>
      <c r="E163" s="9">
        <f t="shared" si="69"/>
        <v>0</v>
      </c>
      <c r="F163" s="10">
        <v>0</v>
      </c>
      <c r="G163" s="10">
        <v>0</v>
      </c>
      <c r="H163" s="10">
        <v>0</v>
      </c>
      <c r="I163" s="9">
        <f t="shared" si="70"/>
        <v>0</v>
      </c>
      <c r="J163" s="10">
        <v>0</v>
      </c>
      <c r="K163" s="9">
        <f t="shared" si="71"/>
        <v>0</v>
      </c>
      <c r="L163" s="9">
        <f t="shared" si="72"/>
        <v>0</v>
      </c>
      <c r="M163" s="11">
        <v>1507278</v>
      </c>
    </row>
    <row r="164" spans="1:13" ht="12.75">
      <c r="A164" s="22" t="s">
        <v>525</v>
      </c>
      <c r="B164" s="10">
        <v>0</v>
      </c>
      <c r="C164" s="10">
        <v>0</v>
      </c>
      <c r="D164" s="10">
        <v>0</v>
      </c>
      <c r="E164" s="9">
        <f t="shared" si="69"/>
        <v>0</v>
      </c>
      <c r="F164" s="10">
        <v>0</v>
      </c>
      <c r="G164" s="10">
        <v>0</v>
      </c>
      <c r="H164" s="10">
        <v>0</v>
      </c>
      <c r="I164" s="9">
        <f t="shared" si="70"/>
        <v>0</v>
      </c>
      <c r="J164" s="10">
        <v>0</v>
      </c>
      <c r="K164" s="9">
        <f t="shared" si="71"/>
        <v>0</v>
      </c>
      <c r="L164" s="9">
        <f t="shared" si="72"/>
        <v>0</v>
      </c>
      <c r="M164" s="11">
        <v>1507279</v>
      </c>
    </row>
    <row r="165" spans="1:13" ht="12.75">
      <c r="A165" s="22" t="s">
        <v>526</v>
      </c>
      <c r="B165" s="10">
        <v>0</v>
      </c>
      <c r="C165" s="10">
        <v>0</v>
      </c>
      <c r="D165" s="10">
        <v>0</v>
      </c>
      <c r="E165" s="9">
        <f t="shared" si="69"/>
        <v>0</v>
      </c>
      <c r="F165" s="10">
        <v>0</v>
      </c>
      <c r="G165" s="10">
        <v>0</v>
      </c>
      <c r="H165" s="10">
        <v>0</v>
      </c>
      <c r="I165" s="9">
        <f t="shared" si="70"/>
        <v>0</v>
      </c>
      <c r="J165" s="10">
        <v>0</v>
      </c>
      <c r="K165" s="9">
        <f t="shared" si="71"/>
        <v>0</v>
      </c>
      <c r="L165" s="9">
        <f t="shared" si="72"/>
        <v>0</v>
      </c>
      <c r="M165" s="11">
        <v>1558817</v>
      </c>
    </row>
    <row r="166" spans="1:13" ht="25.5">
      <c r="A166" s="22" t="s">
        <v>303</v>
      </c>
      <c r="B166" s="10">
        <v>0</v>
      </c>
      <c r="C166" s="10">
        <v>0</v>
      </c>
      <c r="D166" s="10">
        <v>0</v>
      </c>
      <c r="E166" s="9">
        <f t="shared" si="69"/>
        <v>0</v>
      </c>
      <c r="F166" s="10">
        <v>0</v>
      </c>
      <c r="G166" s="10">
        <v>0</v>
      </c>
      <c r="H166" s="10">
        <v>0</v>
      </c>
      <c r="I166" s="9">
        <f t="shared" si="70"/>
        <v>0</v>
      </c>
      <c r="J166" s="10">
        <v>0</v>
      </c>
      <c r="K166" s="9">
        <f t="shared" si="71"/>
        <v>0</v>
      </c>
      <c r="L166" s="9">
        <f t="shared" si="72"/>
        <v>0</v>
      </c>
      <c r="M166" s="11">
        <v>1507280</v>
      </c>
    </row>
    <row r="167" spans="1:13" ht="25.5">
      <c r="A167" s="22" t="s">
        <v>304</v>
      </c>
      <c r="B167" s="10">
        <v>0</v>
      </c>
      <c r="C167" s="10">
        <v>0</v>
      </c>
      <c r="D167" s="10">
        <v>0</v>
      </c>
      <c r="E167" s="9">
        <f t="shared" si="69"/>
        <v>0</v>
      </c>
      <c r="F167" s="10">
        <v>0</v>
      </c>
      <c r="G167" s="10">
        <v>0</v>
      </c>
      <c r="H167" s="10">
        <v>0</v>
      </c>
      <c r="I167" s="9">
        <f t="shared" si="70"/>
        <v>0</v>
      </c>
      <c r="J167" s="10">
        <v>0</v>
      </c>
      <c r="K167" s="9">
        <f t="shared" si="71"/>
        <v>0</v>
      </c>
      <c r="L167" s="9">
        <f t="shared" si="72"/>
        <v>0</v>
      </c>
      <c r="M167" s="11">
        <v>1507281</v>
      </c>
    </row>
    <row r="168" spans="1:13" ht="25.5">
      <c r="A168" s="22" t="s">
        <v>305</v>
      </c>
      <c r="B168" s="10">
        <v>0</v>
      </c>
      <c r="C168" s="10">
        <v>0</v>
      </c>
      <c r="D168" s="10">
        <v>0</v>
      </c>
      <c r="E168" s="9">
        <f t="shared" si="69"/>
        <v>0</v>
      </c>
      <c r="F168" s="10">
        <v>0</v>
      </c>
      <c r="G168" s="10">
        <v>0</v>
      </c>
      <c r="H168" s="10">
        <v>0</v>
      </c>
      <c r="I168" s="9">
        <f t="shared" si="70"/>
        <v>0</v>
      </c>
      <c r="J168" s="10">
        <v>0</v>
      </c>
      <c r="K168" s="9">
        <f t="shared" si="71"/>
        <v>0</v>
      </c>
      <c r="L168" s="9">
        <f t="shared" si="72"/>
        <v>0</v>
      </c>
      <c r="M168" s="11">
        <v>1507282</v>
      </c>
    </row>
    <row r="169" spans="1:13" ht="12.75">
      <c r="A169" s="22" t="s">
        <v>306</v>
      </c>
      <c r="B169" s="10">
        <v>17958.88</v>
      </c>
      <c r="C169" s="10">
        <v>5219.16</v>
      </c>
      <c r="D169" s="10">
        <v>0</v>
      </c>
      <c r="E169" s="9">
        <f t="shared" si="69"/>
        <v>5219.16</v>
      </c>
      <c r="F169" s="10">
        <v>1739.72</v>
      </c>
      <c r="G169" s="10">
        <v>1739.72</v>
      </c>
      <c r="H169" s="10">
        <v>0</v>
      </c>
      <c r="I169" s="9">
        <f t="shared" si="70"/>
        <v>0</v>
      </c>
      <c r="J169" s="10">
        <v>19698.6</v>
      </c>
      <c r="K169" s="9">
        <f t="shared" si="71"/>
        <v>6958.88</v>
      </c>
      <c r="L169" s="9">
        <f t="shared" si="72"/>
        <v>0</v>
      </c>
      <c r="M169" s="11">
        <v>1507283</v>
      </c>
    </row>
    <row r="170" spans="1:13" ht="12.75">
      <c r="A170" s="21" t="s">
        <v>527</v>
      </c>
      <c r="B170" s="12">
        <f aca="true" t="shared" si="73" ref="B170:L170">B171+B172+B173+B174+B175+B176+B177+B178+B179+B180+B181+B182+B183+B188+B189+B190+B191+B192+B193+B194+B195+B196+B197+B198+B199+B200+B201+B202+B203+B204+B205+B206+B207+B208+B209+B210+B211+B212+B213+B214+B215+B216+B217+B218+B219+B220+B221</f>
        <v>2420011</v>
      </c>
      <c r="C170" s="12">
        <f t="shared" si="73"/>
        <v>1302813.76</v>
      </c>
      <c r="D170" s="12">
        <f t="shared" si="73"/>
        <v>111436.76</v>
      </c>
      <c r="E170" s="12">
        <f t="shared" si="73"/>
        <v>1414250.52</v>
      </c>
      <c r="F170" s="12">
        <f t="shared" si="73"/>
        <v>681420.1100000001</v>
      </c>
      <c r="G170" s="12">
        <f t="shared" si="73"/>
        <v>341126.79</v>
      </c>
      <c r="H170" s="12">
        <f t="shared" si="73"/>
        <v>84713.55</v>
      </c>
      <c r="I170" s="12">
        <f t="shared" si="73"/>
        <v>255579.76999999996</v>
      </c>
      <c r="J170" s="12">
        <f t="shared" si="73"/>
        <v>3101431.1100000003</v>
      </c>
      <c r="K170" s="12">
        <f t="shared" si="73"/>
        <v>1643940.55</v>
      </c>
      <c r="L170" s="12">
        <f t="shared" si="73"/>
        <v>367016.52999999997</v>
      </c>
      <c r="M170" s="11">
        <v>1507170</v>
      </c>
    </row>
    <row r="171" spans="1:13" ht="12.75">
      <c r="A171" s="22" t="s">
        <v>221</v>
      </c>
      <c r="B171" s="10">
        <v>0</v>
      </c>
      <c r="C171" s="10">
        <v>0</v>
      </c>
      <c r="D171" s="10">
        <v>0</v>
      </c>
      <c r="E171" s="9">
        <f aca="true" t="shared" si="74" ref="E171:E182">+C171+D171</f>
        <v>0</v>
      </c>
      <c r="F171" s="10">
        <v>0</v>
      </c>
      <c r="G171" s="10">
        <v>0</v>
      </c>
      <c r="H171" s="10">
        <v>0</v>
      </c>
      <c r="I171" s="9">
        <f aca="true" t="shared" si="75" ref="I171:I182">+F171-G171-H171</f>
        <v>0</v>
      </c>
      <c r="J171" s="10">
        <v>0</v>
      </c>
      <c r="K171" s="9">
        <f aca="true" t="shared" si="76" ref="K171:K182">+C171+G171</f>
        <v>0</v>
      </c>
      <c r="L171" s="9">
        <f aca="true" t="shared" si="77" ref="L171:L182">+D171+I171</f>
        <v>0</v>
      </c>
      <c r="M171" s="11">
        <v>1507284</v>
      </c>
    </row>
    <row r="172" spans="1:13" ht="12.75">
      <c r="A172" s="22" t="s">
        <v>528</v>
      </c>
      <c r="B172" s="10">
        <v>27000</v>
      </c>
      <c r="C172" s="10">
        <v>12051.28</v>
      </c>
      <c r="D172" s="10">
        <v>8345.42</v>
      </c>
      <c r="E172" s="9">
        <f t="shared" si="74"/>
        <v>20396.7</v>
      </c>
      <c r="F172" s="10">
        <v>4970.43</v>
      </c>
      <c r="G172" s="10">
        <v>1538.29</v>
      </c>
      <c r="H172" s="10">
        <v>3432.14</v>
      </c>
      <c r="I172" s="9">
        <f t="shared" si="75"/>
        <v>0</v>
      </c>
      <c r="J172" s="10">
        <v>31970.43</v>
      </c>
      <c r="K172" s="9">
        <f t="shared" si="76"/>
        <v>13589.57</v>
      </c>
      <c r="L172" s="9">
        <f t="shared" si="77"/>
        <v>8345.42</v>
      </c>
      <c r="M172" s="11">
        <v>1507285</v>
      </c>
    </row>
    <row r="173" spans="1:13" ht="12.75">
      <c r="A173" s="22" t="s">
        <v>529</v>
      </c>
      <c r="B173" s="10">
        <v>0</v>
      </c>
      <c r="C173" s="10">
        <v>0</v>
      </c>
      <c r="D173" s="10">
        <v>0</v>
      </c>
      <c r="E173" s="9">
        <f t="shared" si="74"/>
        <v>0</v>
      </c>
      <c r="F173" s="10">
        <v>0</v>
      </c>
      <c r="G173" s="10">
        <v>0</v>
      </c>
      <c r="H173" s="10">
        <v>0</v>
      </c>
      <c r="I173" s="9">
        <f t="shared" si="75"/>
        <v>0</v>
      </c>
      <c r="J173" s="10">
        <v>0</v>
      </c>
      <c r="K173" s="9">
        <f t="shared" si="76"/>
        <v>0</v>
      </c>
      <c r="L173" s="9">
        <f t="shared" si="77"/>
        <v>0</v>
      </c>
      <c r="M173" s="11">
        <v>1507286</v>
      </c>
    </row>
    <row r="174" spans="1:13" ht="12.75">
      <c r="A174" s="22" t="s">
        <v>267</v>
      </c>
      <c r="B174" s="10">
        <v>25800</v>
      </c>
      <c r="C174" s="10">
        <v>19956.43</v>
      </c>
      <c r="D174" s="10">
        <v>37.8</v>
      </c>
      <c r="E174" s="9">
        <f t="shared" si="74"/>
        <v>19994.23</v>
      </c>
      <c r="F174" s="10">
        <v>0</v>
      </c>
      <c r="G174" s="10">
        <v>0</v>
      </c>
      <c r="H174" s="10">
        <v>0</v>
      </c>
      <c r="I174" s="9">
        <f t="shared" si="75"/>
        <v>0</v>
      </c>
      <c r="J174" s="10">
        <v>25800</v>
      </c>
      <c r="K174" s="9">
        <f t="shared" si="76"/>
        <v>19956.43</v>
      </c>
      <c r="L174" s="9">
        <f t="shared" si="77"/>
        <v>37.8</v>
      </c>
      <c r="M174" s="11">
        <v>1507287</v>
      </c>
    </row>
    <row r="175" spans="1:13" ht="12.75">
      <c r="A175" s="22" t="s">
        <v>530</v>
      </c>
      <c r="B175" s="10">
        <v>0</v>
      </c>
      <c r="C175" s="10">
        <v>0</v>
      </c>
      <c r="D175" s="10">
        <v>0</v>
      </c>
      <c r="E175" s="9">
        <f t="shared" si="74"/>
        <v>0</v>
      </c>
      <c r="F175" s="10">
        <v>0</v>
      </c>
      <c r="G175" s="10">
        <v>0</v>
      </c>
      <c r="H175" s="10">
        <v>0</v>
      </c>
      <c r="I175" s="9">
        <f t="shared" si="75"/>
        <v>0</v>
      </c>
      <c r="J175" s="10">
        <v>0</v>
      </c>
      <c r="K175" s="9">
        <f t="shared" si="76"/>
        <v>0</v>
      </c>
      <c r="L175" s="9">
        <f t="shared" si="77"/>
        <v>0</v>
      </c>
      <c r="M175" s="11">
        <v>1507288</v>
      </c>
    </row>
    <row r="176" spans="1:13" ht="25.5">
      <c r="A176" s="22" t="s">
        <v>229</v>
      </c>
      <c r="B176" s="10">
        <v>0</v>
      </c>
      <c r="C176" s="10">
        <v>0</v>
      </c>
      <c r="D176" s="10">
        <v>0</v>
      </c>
      <c r="E176" s="9">
        <f t="shared" si="74"/>
        <v>0</v>
      </c>
      <c r="F176" s="10">
        <v>0</v>
      </c>
      <c r="G176" s="10">
        <v>0</v>
      </c>
      <c r="H176" s="10">
        <v>0</v>
      </c>
      <c r="I176" s="9">
        <f t="shared" si="75"/>
        <v>0</v>
      </c>
      <c r="J176" s="10">
        <v>0</v>
      </c>
      <c r="K176" s="9">
        <f t="shared" si="76"/>
        <v>0</v>
      </c>
      <c r="L176" s="9">
        <f t="shared" si="77"/>
        <v>0</v>
      </c>
      <c r="M176" s="11">
        <v>1507289</v>
      </c>
    </row>
    <row r="177" spans="1:13" ht="25.5">
      <c r="A177" s="22" t="s">
        <v>531</v>
      </c>
      <c r="B177" s="10">
        <v>120000</v>
      </c>
      <c r="C177" s="10">
        <v>58649.84</v>
      </c>
      <c r="D177" s="10">
        <v>2813.32</v>
      </c>
      <c r="E177" s="9">
        <f t="shared" si="74"/>
        <v>61463.159999999996</v>
      </c>
      <c r="F177" s="10">
        <v>11856.79</v>
      </c>
      <c r="G177" s="10">
        <v>6100</v>
      </c>
      <c r="H177" s="10">
        <v>5756.79</v>
      </c>
      <c r="I177" s="9">
        <f t="shared" si="75"/>
        <v>0</v>
      </c>
      <c r="J177" s="10">
        <v>131856.79</v>
      </c>
      <c r="K177" s="9">
        <f t="shared" si="76"/>
        <v>64749.84</v>
      </c>
      <c r="L177" s="9">
        <f t="shared" si="77"/>
        <v>2813.32</v>
      </c>
      <c r="M177" s="11">
        <v>1507290</v>
      </c>
    </row>
    <row r="178" spans="1:13" ht="12.75">
      <c r="A178" s="22" t="s">
        <v>276</v>
      </c>
      <c r="B178" s="10">
        <v>0</v>
      </c>
      <c r="C178" s="10">
        <v>0</v>
      </c>
      <c r="D178" s="10">
        <v>0</v>
      </c>
      <c r="E178" s="9">
        <f t="shared" si="74"/>
        <v>0</v>
      </c>
      <c r="F178" s="10">
        <v>0</v>
      </c>
      <c r="G178" s="10">
        <v>0</v>
      </c>
      <c r="H178" s="10">
        <v>0</v>
      </c>
      <c r="I178" s="9">
        <f t="shared" si="75"/>
        <v>0</v>
      </c>
      <c r="J178" s="10">
        <v>0</v>
      </c>
      <c r="K178" s="9">
        <f t="shared" si="76"/>
        <v>0</v>
      </c>
      <c r="L178" s="9">
        <f t="shared" si="77"/>
        <v>0</v>
      </c>
      <c r="M178" s="11">
        <v>1507291</v>
      </c>
    </row>
    <row r="179" spans="1:13" ht="12.75">
      <c r="A179" s="22" t="s">
        <v>532</v>
      </c>
      <c r="B179" s="10">
        <v>0</v>
      </c>
      <c r="C179" s="10">
        <v>0</v>
      </c>
      <c r="D179" s="10">
        <v>0</v>
      </c>
      <c r="E179" s="9">
        <f t="shared" si="74"/>
        <v>0</v>
      </c>
      <c r="F179" s="10">
        <v>0</v>
      </c>
      <c r="G179" s="10">
        <v>0</v>
      </c>
      <c r="H179" s="10">
        <v>0</v>
      </c>
      <c r="I179" s="9">
        <f t="shared" si="75"/>
        <v>0</v>
      </c>
      <c r="J179" s="10">
        <v>0</v>
      </c>
      <c r="K179" s="9">
        <f t="shared" si="76"/>
        <v>0</v>
      </c>
      <c r="L179" s="9">
        <f t="shared" si="77"/>
        <v>0</v>
      </c>
      <c r="M179" s="11">
        <v>1507292</v>
      </c>
    </row>
    <row r="180" spans="1:13" ht="12.75">
      <c r="A180" s="22" t="s">
        <v>533</v>
      </c>
      <c r="B180" s="10">
        <v>0</v>
      </c>
      <c r="C180" s="10">
        <v>0</v>
      </c>
      <c r="D180" s="10">
        <v>0</v>
      </c>
      <c r="E180" s="9">
        <f t="shared" si="74"/>
        <v>0</v>
      </c>
      <c r="F180" s="10">
        <v>0</v>
      </c>
      <c r="G180" s="10">
        <v>0</v>
      </c>
      <c r="H180" s="10">
        <v>0</v>
      </c>
      <c r="I180" s="9">
        <f t="shared" si="75"/>
        <v>0</v>
      </c>
      <c r="J180" s="10">
        <v>0</v>
      </c>
      <c r="K180" s="9">
        <f t="shared" si="76"/>
        <v>0</v>
      </c>
      <c r="L180" s="9">
        <f t="shared" si="77"/>
        <v>0</v>
      </c>
      <c r="M180" s="11">
        <v>1558818</v>
      </c>
    </row>
    <row r="181" spans="1:13" ht="12.75">
      <c r="A181" s="22" t="s">
        <v>534</v>
      </c>
      <c r="B181" s="10">
        <v>5000</v>
      </c>
      <c r="C181" s="10">
        <v>4090.05</v>
      </c>
      <c r="D181" s="10">
        <v>0</v>
      </c>
      <c r="E181" s="9">
        <f t="shared" si="74"/>
        <v>4090.05</v>
      </c>
      <c r="F181" s="10">
        <v>0</v>
      </c>
      <c r="G181" s="10">
        <v>0</v>
      </c>
      <c r="H181" s="10">
        <v>0</v>
      </c>
      <c r="I181" s="9">
        <f t="shared" si="75"/>
        <v>0</v>
      </c>
      <c r="J181" s="10">
        <v>5000</v>
      </c>
      <c r="K181" s="9">
        <f t="shared" si="76"/>
        <v>4090.05</v>
      </c>
      <c r="L181" s="9">
        <f t="shared" si="77"/>
        <v>0</v>
      </c>
      <c r="M181" s="11">
        <v>1507293</v>
      </c>
    </row>
    <row r="182" spans="1:13" ht="25.5">
      <c r="A182" s="22" t="s">
        <v>535</v>
      </c>
      <c r="B182" s="10">
        <v>0</v>
      </c>
      <c r="C182" s="10">
        <v>0</v>
      </c>
      <c r="D182" s="10">
        <v>0</v>
      </c>
      <c r="E182" s="9">
        <f t="shared" si="74"/>
        <v>0</v>
      </c>
      <c r="F182" s="10">
        <v>0</v>
      </c>
      <c r="G182" s="10">
        <v>0</v>
      </c>
      <c r="H182" s="10">
        <v>0</v>
      </c>
      <c r="I182" s="9">
        <f t="shared" si="75"/>
        <v>0</v>
      </c>
      <c r="J182" s="10">
        <v>0</v>
      </c>
      <c r="K182" s="9">
        <f t="shared" si="76"/>
        <v>0</v>
      </c>
      <c r="L182" s="9">
        <f t="shared" si="77"/>
        <v>0</v>
      </c>
      <c r="M182" s="11">
        <v>1507294</v>
      </c>
    </row>
    <row r="183" spans="1:13" ht="12.75">
      <c r="A183" s="23" t="s">
        <v>239</v>
      </c>
      <c r="B183" s="12">
        <f aca="true" t="shared" si="78" ref="B183:L183">B184+B185+B186+B187</f>
        <v>0</v>
      </c>
      <c r="C183" s="12">
        <f t="shared" si="78"/>
        <v>0</v>
      </c>
      <c r="D183" s="12">
        <f t="shared" si="78"/>
        <v>0</v>
      </c>
      <c r="E183" s="12">
        <f t="shared" si="78"/>
        <v>0</v>
      </c>
      <c r="F183" s="12">
        <f t="shared" si="78"/>
        <v>0</v>
      </c>
      <c r="G183" s="12">
        <f t="shared" si="78"/>
        <v>0</v>
      </c>
      <c r="H183" s="12">
        <f t="shared" si="78"/>
        <v>0</v>
      </c>
      <c r="I183" s="12">
        <f t="shared" si="78"/>
        <v>0</v>
      </c>
      <c r="J183" s="12">
        <f t="shared" si="78"/>
        <v>0</v>
      </c>
      <c r="K183" s="12">
        <f t="shared" si="78"/>
        <v>0</v>
      </c>
      <c r="L183" s="12">
        <f t="shared" si="78"/>
        <v>0</v>
      </c>
      <c r="M183" s="11">
        <v>1507295</v>
      </c>
    </row>
    <row r="184" spans="1:13" ht="12.75">
      <c r="A184" s="24" t="s">
        <v>239</v>
      </c>
      <c r="B184" s="10">
        <v>0</v>
      </c>
      <c r="C184" s="10">
        <v>0</v>
      </c>
      <c r="D184" s="10">
        <v>0</v>
      </c>
      <c r="E184" s="9">
        <f aca="true" t="shared" si="79" ref="E184:E221">+C184+D184</f>
        <v>0</v>
      </c>
      <c r="F184" s="10">
        <v>0</v>
      </c>
      <c r="G184" s="10">
        <v>0</v>
      </c>
      <c r="H184" s="10">
        <v>0</v>
      </c>
      <c r="I184" s="9">
        <f aca="true" t="shared" si="80" ref="I184:I221">+F184-G184-H184</f>
        <v>0</v>
      </c>
      <c r="J184" s="10">
        <v>0</v>
      </c>
      <c r="K184" s="9">
        <f aca="true" t="shared" si="81" ref="K184:K221">+C184+G184</f>
        <v>0</v>
      </c>
      <c r="L184" s="9">
        <f aca="true" t="shared" si="82" ref="L184:L221">+D184+I184</f>
        <v>0</v>
      </c>
      <c r="M184" s="11">
        <v>1507391</v>
      </c>
    </row>
    <row r="185" spans="1:13" ht="25.5">
      <c r="A185" s="24" t="s">
        <v>270</v>
      </c>
      <c r="B185" s="10">
        <v>0</v>
      </c>
      <c r="C185" s="10">
        <v>0</v>
      </c>
      <c r="D185" s="10">
        <v>0</v>
      </c>
      <c r="E185" s="9">
        <f t="shared" si="79"/>
        <v>0</v>
      </c>
      <c r="F185" s="10">
        <v>0</v>
      </c>
      <c r="G185" s="10">
        <v>0</v>
      </c>
      <c r="H185" s="10">
        <v>0</v>
      </c>
      <c r="I185" s="9">
        <f t="shared" si="80"/>
        <v>0</v>
      </c>
      <c r="J185" s="10">
        <v>0</v>
      </c>
      <c r="K185" s="9">
        <f t="shared" si="81"/>
        <v>0</v>
      </c>
      <c r="L185" s="9">
        <f t="shared" si="82"/>
        <v>0</v>
      </c>
      <c r="M185" s="11">
        <v>1507392</v>
      </c>
    </row>
    <row r="186" spans="1:13" ht="12.75">
      <c r="A186" s="24" t="s">
        <v>536</v>
      </c>
      <c r="B186" s="10">
        <v>0</v>
      </c>
      <c r="C186" s="10">
        <v>0</v>
      </c>
      <c r="D186" s="10">
        <v>0</v>
      </c>
      <c r="E186" s="9">
        <f t="shared" si="79"/>
        <v>0</v>
      </c>
      <c r="F186" s="10">
        <v>0</v>
      </c>
      <c r="G186" s="10">
        <v>0</v>
      </c>
      <c r="H186" s="10">
        <v>0</v>
      </c>
      <c r="I186" s="9">
        <f t="shared" si="80"/>
        <v>0</v>
      </c>
      <c r="J186" s="10">
        <v>0</v>
      </c>
      <c r="K186" s="9">
        <f t="shared" si="81"/>
        <v>0</v>
      </c>
      <c r="L186" s="9">
        <f t="shared" si="82"/>
        <v>0</v>
      </c>
      <c r="M186" s="11">
        <v>1507393</v>
      </c>
    </row>
    <row r="187" spans="1:13" ht="25.5">
      <c r="A187" s="24" t="s">
        <v>271</v>
      </c>
      <c r="B187" s="10">
        <v>0</v>
      </c>
      <c r="C187" s="10">
        <v>0</v>
      </c>
      <c r="D187" s="10">
        <v>0</v>
      </c>
      <c r="E187" s="9">
        <f t="shared" si="79"/>
        <v>0</v>
      </c>
      <c r="F187" s="10">
        <v>0</v>
      </c>
      <c r="G187" s="10">
        <v>0</v>
      </c>
      <c r="H187" s="10">
        <v>0</v>
      </c>
      <c r="I187" s="9">
        <f t="shared" si="80"/>
        <v>0</v>
      </c>
      <c r="J187" s="10">
        <v>0</v>
      </c>
      <c r="K187" s="9">
        <f t="shared" si="81"/>
        <v>0</v>
      </c>
      <c r="L187" s="9">
        <f t="shared" si="82"/>
        <v>0</v>
      </c>
      <c r="M187" s="11">
        <v>1507394</v>
      </c>
    </row>
    <row r="188" spans="1:13" ht="12.75">
      <c r="A188" s="22" t="s">
        <v>537</v>
      </c>
      <c r="B188" s="10">
        <v>35000</v>
      </c>
      <c r="C188" s="10">
        <v>31421.65</v>
      </c>
      <c r="D188" s="10">
        <v>0</v>
      </c>
      <c r="E188" s="9">
        <f t="shared" si="79"/>
        <v>31421.65</v>
      </c>
      <c r="F188" s="10">
        <v>0</v>
      </c>
      <c r="G188" s="10">
        <v>0</v>
      </c>
      <c r="H188" s="10">
        <v>0</v>
      </c>
      <c r="I188" s="9">
        <f t="shared" si="80"/>
        <v>0</v>
      </c>
      <c r="J188" s="10">
        <v>35000</v>
      </c>
      <c r="K188" s="9">
        <f t="shared" si="81"/>
        <v>31421.65</v>
      </c>
      <c r="L188" s="9">
        <f t="shared" si="82"/>
        <v>0</v>
      </c>
      <c r="M188" s="11">
        <v>1507296</v>
      </c>
    </row>
    <row r="189" spans="1:13" ht="12.75">
      <c r="A189" s="22" t="s">
        <v>538</v>
      </c>
      <c r="B189" s="10">
        <v>0</v>
      </c>
      <c r="C189" s="10">
        <v>0</v>
      </c>
      <c r="D189" s="10">
        <v>0</v>
      </c>
      <c r="E189" s="9">
        <f t="shared" si="79"/>
        <v>0</v>
      </c>
      <c r="F189" s="10">
        <v>0</v>
      </c>
      <c r="G189" s="10">
        <v>0</v>
      </c>
      <c r="H189" s="10">
        <v>0</v>
      </c>
      <c r="I189" s="9">
        <f t="shared" si="80"/>
        <v>0</v>
      </c>
      <c r="J189" s="10">
        <v>0</v>
      </c>
      <c r="K189" s="9">
        <f t="shared" si="81"/>
        <v>0</v>
      </c>
      <c r="L189" s="9">
        <f t="shared" si="82"/>
        <v>0</v>
      </c>
      <c r="M189" s="11">
        <v>1558819</v>
      </c>
    </row>
    <row r="190" spans="1:13" ht="12.75">
      <c r="A190" s="22" t="s">
        <v>539</v>
      </c>
      <c r="B190" s="10">
        <v>0</v>
      </c>
      <c r="C190" s="10">
        <v>0</v>
      </c>
      <c r="D190" s="10">
        <v>0</v>
      </c>
      <c r="E190" s="9">
        <f t="shared" si="79"/>
        <v>0</v>
      </c>
      <c r="F190" s="10">
        <v>0</v>
      </c>
      <c r="G190" s="10">
        <v>0</v>
      </c>
      <c r="H190" s="10">
        <v>0</v>
      </c>
      <c r="I190" s="9">
        <f t="shared" si="80"/>
        <v>0</v>
      </c>
      <c r="J190" s="10">
        <v>0</v>
      </c>
      <c r="K190" s="9">
        <f t="shared" si="81"/>
        <v>0</v>
      </c>
      <c r="L190" s="9">
        <f t="shared" si="82"/>
        <v>0</v>
      </c>
      <c r="M190" s="11">
        <v>1507297</v>
      </c>
    </row>
    <row r="191" spans="1:13" ht="12.75">
      <c r="A191" s="22" t="s">
        <v>540</v>
      </c>
      <c r="B191" s="10">
        <v>3500</v>
      </c>
      <c r="C191" s="10">
        <v>3485</v>
      </c>
      <c r="D191" s="10">
        <v>0</v>
      </c>
      <c r="E191" s="9">
        <f t="shared" si="79"/>
        <v>3485</v>
      </c>
      <c r="F191" s="10">
        <v>0</v>
      </c>
      <c r="G191" s="10">
        <v>0</v>
      </c>
      <c r="H191" s="10">
        <v>0</v>
      </c>
      <c r="I191" s="9">
        <f t="shared" si="80"/>
        <v>0</v>
      </c>
      <c r="J191" s="10">
        <v>3500</v>
      </c>
      <c r="K191" s="9">
        <f t="shared" si="81"/>
        <v>3485</v>
      </c>
      <c r="L191" s="9">
        <f t="shared" si="82"/>
        <v>0</v>
      </c>
      <c r="M191" s="11">
        <v>1507298</v>
      </c>
    </row>
    <row r="192" spans="1:13" ht="12.75">
      <c r="A192" s="22" t="s">
        <v>246</v>
      </c>
      <c r="B192" s="10">
        <v>0</v>
      </c>
      <c r="C192" s="10">
        <v>0</v>
      </c>
      <c r="D192" s="10">
        <v>0</v>
      </c>
      <c r="E192" s="9">
        <f t="shared" si="79"/>
        <v>0</v>
      </c>
      <c r="F192" s="10">
        <v>0</v>
      </c>
      <c r="G192" s="10">
        <v>0</v>
      </c>
      <c r="H192" s="10">
        <v>0</v>
      </c>
      <c r="I192" s="9">
        <f t="shared" si="80"/>
        <v>0</v>
      </c>
      <c r="J192" s="10">
        <v>0</v>
      </c>
      <c r="K192" s="9">
        <f t="shared" si="81"/>
        <v>0</v>
      </c>
      <c r="L192" s="9">
        <f t="shared" si="82"/>
        <v>0</v>
      </c>
      <c r="M192" s="11">
        <v>1507299</v>
      </c>
    </row>
    <row r="193" spans="1:13" ht="12.75">
      <c r="A193" s="22" t="s">
        <v>249</v>
      </c>
      <c r="B193" s="10">
        <v>0</v>
      </c>
      <c r="C193" s="10">
        <v>0</v>
      </c>
      <c r="D193" s="10">
        <v>0</v>
      </c>
      <c r="E193" s="9">
        <f t="shared" si="79"/>
        <v>0</v>
      </c>
      <c r="F193" s="10">
        <v>0</v>
      </c>
      <c r="G193" s="10">
        <v>0</v>
      </c>
      <c r="H193" s="10">
        <v>0</v>
      </c>
      <c r="I193" s="9">
        <f t="shared" si="80"/>
        <v>0</v>
      </c>
      <c r="J193" s="10">
        <v>0</v>
      </c>
      <c r="K193" s="9">
        <f t="shared" si="81"/>
        <v>0</v>
      </c>
      <c r="L193" s="9">
        <f t="shared" si="82"/>
        <v>0</v>
      </c>
      <c r="M193" s="11">
        <v>1558820</v>
      </c>
    </row>
    <row r="194" spans="1:13" ht="12.75">
      <c r="A194" s="22" t="s">
        <v>541</v>
      </c>
      <c r="B194" s="10">
        <v>0</v>
      </c>
      <c r="C194" s="10">
        <v>0</v>
      </c>
      <c r="D194" s="10">
        <v>0</v>
      </c>
      <c r="E194" s="9">
        <f t="shared" si="79"/>
        <v>0</v>
      </c>
      <c r="F194" s="10">
        <v>0</v>
      </c>
      <c r="G194" s="10">
        <v>0</v>
      </c>
      <c r="H194" s="10">
        <v>0</v>
      </c>
      <c r="I194" s="9">
        <f t="shared" si="80"/>
        <v>0</v>
      </c>
      <c r="J194" s="10">
        <v>0</v>
      </c>
      <c r="K194" s="9">
        <f t="shared" si="81"/>
        <v>0</v>
      </c>
      <c r="L194" s="9">
        <f t="shared" si="82"/>
        <v>0</v>
      </c>
      <c r="M194" s="11">
        <v>1507300</v>
      </c>
    </row>
    <row r="195" spans="1:13" ht="12.75">
      <c r="A195" s="22" t="s">
        <v>254</v>
      </c>
      <c r="B195" s="10">
        <v>50000</v>
      </c>
      <c r="C195" s="10">
        <v>7246.62</v>
      </c>
      <c r="D195" s="10">
        <v>0</v>
      </c>
      <c r="E195" s="9">
        <f t="shared" si="79"/>
        <v>7246.62</v>
      </c>
      <c r="F195" s="10">
        <v>0</v>
      </c>
      <c r="G195" s="10">
        <v>0</v>
      </c>
      <c r="H195" s="10">
        <v>0</v>
      </c>
      <c r="I195" s="9">
        <f t="shared" si="80"/>
        <v>0</v>
      </c>
      <c r="J195" s="10">
        <v>50000</v>
      </c>
      <c r="K195" s="9">
        <f t="shared" si="81"/>
        <v>7246.62</v>
      </c>
      <c r="L195" s="9">
        <f t="shared" si="82"/>
        <v>0</v>
      </c>
      <c r="M195" s="11">
        <v>1507301</v>
      </c>
    </row>
    <row r="196" spans="1:13" ht="12.75">
      <c r="A196" s="22" t="s">
        <v>542</v>
      </c>
      <c r="B196" s="10">
        <v>0</v>
      </c>
      <c r="C196" s="10">
        <v>0</v>
      </c>
      <c r="D196" s="10">
        <v>0</v>
      </c>
      <c r="E196" s="9">
        <f t="shared" si="79"/>
        <v>0</v>
      </c>
      <c r="F196" s="10">
        <v>0</v>
      </c>
      <c r="G196" s="10">
        <v>0</v>
      </c>
      <c r="H196" s="10">
        <v>0</v>
      </c>
      <c r="I196" s="9">
        <f t="shared" si="80"/>
        <v>0</v>
      </c>
      <c r="J196" s="10">
        <v>0</v>
      </c>
      <c r="K196" s="9">
        <f t="shared" si="81"/>
        <v>0</v>
      </c>
      <c r="L196" s="9">
        <f t="shared" si="82"/>
        <v>0</v>
      </c>
      <c r="M196" s="11">
        <v>1558821</v>
      </c>
    </row>
    <row r="197" spans="1:13" ht="12.75">
      <c r="A197" s="22" t="s">
        <v>543</v>
      </c>
      <c r="B197" s="10">
        <v>0</v>
      </c>
      <c r="C197" s="10">
        <v>0</v>
      </c>
      <c r="D197" s="10">
        <v>0</v>
      </c>
      <c r="E197" s="9">
        <f t="shared" si="79"/>
        <v>0</v>
      </c>
      <c r="F197" s="10">
        <v>0</v>
      </c>
      <c r="G197" s="10">
        <v>0</v>
      </c>
      <c r="H197" s="10">
        <v>0</v>
      </c>
      <c r="I197" s="9">
        <f t="shared" si="80"/>
        <v>0</v>
      </c>
      <c r="J197" s="10">
        <v>0</v>
      </c>
      <c r="K197" s="9">
        <f t="shared" si="81"/>
        <v>0</v>
      </c>
      <c r="L197" s="9">
        <f t="shared" si="82"/>
        <v>0</v>
      </c>
      <c r="M197" s="11">
        <v>1558822</v>
      </c>
    </row>
    <row r="198" spans="1:13" ht="12.75">
      <c r="A198" s="22" t="s">
        <v>544</v>
      </c>
      <c r="B198" s="10">
        <v>50000</v>
      </c>
      <c r="C198" s="10">
        <v>48075.44</v>
      </c>
      <c r="D198" s="10">
        <v>650</v>
      </c>
      <c r="E198" s="9">
        <f t="shared" si="79"/>
        <v>48725.44</v>
      </c>
      <c r="F198" s="10">
        <v>0</v>
      </c>
      <c r="G198" s="10">
        <v>0</v>
      </c>
      <c r="H198" s="10">
        <v>0</v>
      </c>
      <c r="I198" s="9">
        <f t="shared" si="80"/>
        <v>0</v>
      </c>
      <c r="J198" s="10">
        <v>50000</v>
      </c>
      <c r="K198" s="9">
        <f t="shared" si="81"/>
        <v>48075.44</v>
      </c>
      <c r="L198" s="9">
        <f t="shared" si="82"/>
        <v>650</v>
      </c>
      <c r="M198" s="11">
        <v>1507302</v>
      </c>
    </row>
    <row r="199" spans="1:13" ht="12.75">
      <c r="A199" s="22" t="s">
        <v>545</v>
      </c>
      <c r="B199" s="10">
        <v>0</v>
      </c>
      <c r="C199" s="10">
        <v>0</v>
      </c>
      <c r="D199" s="10">
        <v>0</v>
      </c>
      <c r="E199" s="9">
        <f t="shared" si="79"/>
        <v>0</v>
      </c>
      <c r="F199" s="10">
        <v>0</v>
      </c>
      <c r="G199" s="10">
        <v>0</v>
      </c>
      <c r="H199" s="10">
        <v>0</v>
      </c>
      <c r="I199" s="9">
        <f t="shared" si="80"/>
        <v>0</v>
      </c>
      <c r="J199" s="10">
        <v>0</v>
      </c>
      <c r="K199" s="9">
        <f t="shared" si="81"/>
        <v>0</v>
      </c>
      <c r="L199" s="9">
        <f t="shared" si="82"/>
        <v>0</v>
      </c>
      <c r="M199" s="11">
        <v>1558823</v>
      </c>
    </row>
    <row r="200" spans="1:13" ht="12.75">
      <c r="A200" s="22" t="s">
        <v>546</v>
      </c>
      <c r="B200" s="10">
        <v>0</v>
      </c>
      <c r="C200" s="10">
        <v>0</v>
      </c>
      <c r="D200" s="10">
        <v>0</v>
      </c>
      <c r="E200" s="9">
        <f t="shared" si="79"/>
        <v>0</v>
      </c>
      <c r="F200" s="10">
        <v>0</v>
      </c>
      <c r="G200" s="10">
        <v>0</v>
      </c>
      <c r="H200" s="10">
        <v>0</v>
      </c>
      <c r="I200" s="9">
        <f t="shared" si="80"/>
        <v>0</v>
      </c>
      <c r="J200" s="10">
        <v>0</v>
      </c>
      <c r="K200" s="9">
        <f t="shared" si="81"/>
        <v>0</v>
      </c>
      <c r="L200" s="9">
        <f t="shared" si="82"/>
        <v>0</v>
      </c>
      <c r="M200" s="11">
        <v>1507303</v>
      </c>
    </row>
    <row r="201" spans="1:13" ht="12.75">
      <c r="A201" s="22" t="s">
        <v>547</v>
      </c>
      <c r="B201" s="10">
        <v>0</v>
      </c>
      <c r="C201" s="10">
        <v>0</v>
      </c>
      <c r="D201" s="10">
        <v>0</v>
      </c>
      <c r="E201" s="9">
        <f t="shared" si="79"/>
        <v>0</v>
      </c>
      <c r="F201" s="10">
        <v>0</v>
      </c>
      <c r="G201" s="10">
        <v>0</v>
      </c>
      <c r="H201" s="10">
        <v>0</v>
      </c>
      <c r="I201" s="9">
        <f t="shared" si="80"/>
        <v>0</v>
      </c>
      <c r="J201" s="10">
        <v>0</v>
      </c>
      <c r="K201" s="9">
        <f t="shared" si="81"/>
        <v>0</v>
      </c>
      <c r="L201" s="9">
        <f t="shared" si="82"/>
        <v>0</v>
      </c>
      <c r="M201" s="11">
        <v>1507304</v>
      </c>
    </row>
    <row r="202" spans="1:13" ht="12.75">
      <c r="A202" s="22" t="s">
        <v>548</v>
      </c>
      <c r="B202" s="10">
        <v>0</v>
      </c>
      <c r="C202" s="10">
        <v>0</v>
      </c>
      <c r="D202" s="10">
        <v>0</v>
      </c>
      <c r="E202" s="9">
        <f t="shared" si="79"/>
        <v>0</v>
      </c>
      <c r="F202" s="10">
        <v>0</v>
      </c>
      <c r="G202" s="10">
        <v>0</v>
      </c>
      <c r="H202" s="10">
        <v>0</v>
      </c>
      <c r="I202" s="9">
        <f t="shared" si="80"/>
        <v>0</v>
      </c>
      <c r="J202" s="10">
        <v>0</v>
      </c>
      <c r="K202" s="9">
        <f t="shared" si="81"/>
        <v>0</v>
      </c>
      <c r="L202" s="9">
        <f t="shared" si="82"/>
        <v>0</v>
      </c>
      <c r="M202" s="11">
        <v>1507305</v>
      </c>
    </row>
    <row r="203" spans="1:13" ht="12.75">
      <c r="A203" s="22" t="s">
        <v>549</v>
      </c>
      <c r="B203" s="10">
        <v>0</v>
      </c>
      <c r="C203" s="10">
        <v>0</v>
      </c>
      <c r="D203" s="10">
        <v>0</v>
      </c>
      <c r="E203" s="9">
        <f t="shared" si="79"/>
        <v>0</v>
      </c>
      <c r="F203" s="10">
        <v>0</v>
      </c>
      <c r="G203" s="10">
        <v>0</v>
      </c>
      <c r="H203" s="10">
        <v>0</v>
      </c>
      <c r="I203" s="9">
        <f t="shared" si="80"/>
        <v>0</v>
      </c>
      <c r="J203" s="10">
        <v>0</v>
      </c>
      <c r="K203" s="9">
        <f t="shared" si="81"/>
        <v>0</v>
      </c>
      <c r="L203" s="9">
        <f t="shared" si="82"/>
        <v>0</v>
      </c>
      <c r="M203" s="11">
        <v>1558824</v>
      </c>
    </row>
    <row r="204" spans="1:13" ht="12.75">
      <c r="A204" s="22" t="s">
        <v>550</v>
      </c>
      <c r="B204" s="10">
        <v>0</v>
      </c>
      <c r="C204" s="10">
        <v>0</v>
      </c>
      <c r="D204" s="10">
        <v>0</v>
      </c>
      <c r="E204" s="9">
        <f t="shared" si="79"/>
        <v>0</v>
      </c>
      <c r="F204" s="10">
        <v>0</v>
      </c>
      <c r="G204" s="10">
        <v>0</v>
      </c>
      <c r="H204" s="10">
        <v>0</v>
      </c>
      <c r="I204" s="9">
        <f t="shared" si="80"/>
        <v>0</v>
      </c>
      <c r="J204" s="10">
        <v>0</v>
      </c>
      <c r="K204" s="9">
        <f t="shared" si="81"/>
        <v>0</v>
      </c>
      <c r="L204" s="9">
        <f t="shared" si="82"/>
        <v>0</v>
      </c>
      <c r="M204" s="11">
        <v>1507306</v>
      </c>
    </row>
    <row r="205" spans="1:13" ht="12.75">
      <c r="A205" s="22" t="s">
        <v>551</v>
      </c>
      <c r="B205" s="10">
        <v>0</v>
      </c>
      <c r="C205" s="10">
        <v>0</v>
      </c>
      <c r="D205" s="10">
        <v>0</v>
      </c>
      <c r="E205" s="9">
        <f t="shared" si="79"/>
        <v>0</v>
      </c>
      <c r="F205" s="10">
        <v>0</v>
      </c>
      <c r="G205" s="10">
        <v>0</v>
      </c>
      <c r="H205" s="10">
        <v>0</v>
      </c>
      <c r="I205" s="9">
        <f t="shared" si="80"/>
        <v>0</v>
      </c>
      <c r="J205" s="10">
        <v>0</v>
      </c>
      <c r="K205" s="9">
        <f t="shared" si="81"/>
        <v>0</v>
      </c>
      <c r="L205" s="9">
        <f t="shared" si="82"/>
        <v>0</v>
      </c>
      <c r="M205" s="11">
        <v>1558825</v>
      </c>
    </row>
    <row r="206" spans="1:13" ht="12.75">
      <c r="A206" s="22" t="s">
        <v>552</v>
      </c>
      <c r="B206" s="10">
        <v>0</v>
      </c>
      <c r="C206" s="10">
        <v>0</v>
      </c>
      <c r="D206" s="10">
        <v>0</v>
      </c>
      <c r="E206" s="9">
        <f t="shared" si="79"/>
        <v>0</v>
      </c>
      <c r="F206" s="10">
        <v>0</v>
      </c>
      <c r="G206" s="10">
        <v>0</v>
      </c>
      <c r="H206" s="10">
        <v>0</v>
      </c>
      <c r="I206" s="9">
        <f t="shared" si="80"/>
        <v>0</v>
      </c>
      <c r="J206" s="10">
        <v>0</v>
      </c>
      <c r="K206" s="9">
        <f t="shared" si="81"/>
        <v>0</v>
      </c>
      <c r="L206" s="9">
        <f t="shared" si="82"/>
        <v>0</v>
      </c>
      <c r="M206" s="11">
        <v>1507307</v>
      </c>
    </row>
    <row r="207" spans="1:13" ht="12.75">
      <c r="A207" s="22" t="s">
        <v>553</v>
      </c>
      <c r="B207" s="10">
        <v>55000</v>
      </c>
      <c r="C207" s="10">
        <v>52674.05</v>
      </c>
      <c r="D207" s="10">
        <v>0</v>
      </c>
      <c r="E207" s="9">
        <f t="shared" si="79"/>
        <v>52674.05</v>
      </c>
      <c r="F207" s="10">
        <v>11029.69</v>
      </c>
      <c r="G207" s="10">
        <v>0</v>
      </c>
      <c r="H207" s="10">
        <v>11029.69</v>
      </c>
      <c r="I207" s="9">
        <f t="shared" si="80"/>
        <v>0</v>
      </c>
      <c r="J207" s="10">
        <v>66029.69</v>
      </c>
      <c r="K207" s="9">
        <f t="shared" si="81"/>
        <v>52674.05</v>
      </c>
      <c r="L207" s="9">
        <f t="shared" si="82"/>
        <v>0</v>
      </c>
      <c r="M207" s="11">
        <v>1507308</v>
      </c>
    </row>
    <row r="208" spans="1:13" ht="25.5">
      <c r="A208" s="22" t="s">
        <v>554</v>
      </c>
      <c r="B208" s="10">
        <v>0</v>
      </c>
      <c r="C208" s="10">
        <v>0</v>
      </c>
      <c r="D208" s="10">
        <v>0</v>
      </c>
      <c r="E208" s="9">
        <f t="shared" si="79"/>
        <v>0</v>
      </c>
      <c r="F208" s="10">
        <v>0</v>
      </c>
      <c r="G208" s="10">
        <v>0</v>
      </c>
      <c r="H208" s="10">
        <v>0</v>
      </c>
      <c r="I208" s="9">
        <f t="shared" si="80"/>
        <v>0</v>
      </c>
      <c r="J208" s="10">
        <v>0</v>
      </c>
      <c r="K208" s="9">
        <f t="shared" si="81"/>
        <v>0</v>
      </c>
      <c r="L208" s="9">
        <f t="shared" si="82"/>
        <v>0</v>
      </c>
      <c r="M208" s="11">
        <v>1507309</v>
      </c>
    </row>
    <row r="209" spans="1:13" ht="12.75">
      <c r="A209" s="22" t="s">
        <v>555</v>
      </c>
      <c r="B209" s="10">
        <v>0</v>
      </c>
      <c r="C209" s="10">
        <v>0</v>
      </c>
      <c r="D209" s="10">
        <v>0</v>
      </c>
      <c r="E209" s="9">
        <f t="shared" si="79"/>
        <v>0</v>
      </c>
      <c r="F209" s="10">
        <v>0</v>
      </c>
      <c r="G209" s="10">
        <v>0</v>
      </c>
      <c r="H209" s="10">
        <v>0</v>
      </c>
      <c r="I209" s="9">
        <f t="shared" si="80"/>
        <v>0</v>
      </c>
      <c r="J209" s="10">
        <v>0</v>
      </c>
      <c r="K209" s="9">
        <f t="shared" si="81"/>
        <v>0</v>
      </c>
      <c r="L209" s="9">
        <f t="shared" si="82"/>
        <v>0</v>
      </c>
      <c r="M209" s="11">
        <v>1507310</v>
      </c>
    </row>
    <row r="210" spans="1:13" ht="12.75">
      <c r="A210" s="22" t="s">
        <v>556</v>
      </c>
      <c r="B210" s="10">
        <v>1997911</v>
      </c>
      <c r="C210" s="10">
        <v>1027233.86</v>
      </c>
      <c r="D210" s="10">
        <v>97792.97</v>
      </c>
      <c r="E210" s="9">
        <f t="shared" si="79"/>
        <v>1125026.83</v>
      </c>
      <c r="F210" s="10">
        <v>592100.1</v>
      </c>
      <c r="G210" s="10">
        <v>332261.2</v>
      </c>
      <c r="H210" s="10">
        <v>4259.13</v>
      </c>
      <c r="I210" s="9">
        <f t="shared" si="80"/>
        <v>255579.76999999996</v>
      </c>
      <c r="J210" s="10">
        <v>2590011.1</v>
      </c>
      <c r="K210" s="9">
        <f t="shared" si="81"/>
        <v>1359495.06</v>
      </c>
      <c r="L210" s="9">
        <f t="shared" si="82"/>
        <v>353372.74</v>
      </c>
      <c r="M210" s="11">
        <v>1507311</v>
      </c>
    </row>
    <row r="211" spans="1:13" ht="12.75">
      <c r="A211" s="22" t="s">
        <v>557</v>
      </c>
      <c r="B211" s="10">
        <v>0</v>
      </c>
      <c r="C211" s="10">
        <v>0</v>
      </c>
      <c r="D211" s="10">
        <v>0</v>
      </c>
      <c r="E211" s="9">
        <f t="shared" si="79"/>
        <v>0</v>
      </c>
      <c r="F211" s="10">
        <v>0</v>
      </c>
      <c r="G211" s="10">
        <v>0</v>
      </c>
      <c r="H211" s="10">
        <v>0</v>
      </c>
      <c r="I211" s="9">
        <f t="shared" si="80"/>
        <v>0</v>
      </c>
      <c r="J211" s="10">
        <v>0</v>
      </c>
      <c r="K211" s="9">
        <f t="shared" si="81"/>
        <v>0</v>
      </c>
      <c r="L211" s="9">
        <f t="shared" si="82"/>
        <v>0</v>
      </c>
      <c r="M211" s="11">
        <v>1507312</v>
      </c>
    </row>
    <row r="212" spans="1:13" ht="12.75">
      <c r="A212" s="22" t="s">
        <v>558</v>
      </c>
      <c r="B212" s="10">
        <v>1000</v>
      </c>
      <c r="C212" s="10">
        <v>400.7</v>
      </c>
      <c r="D212" s="10">
        <v>0</v>
      </c>
      <c r="E212" s="9">
        <f t="shared" si="79"/>
        <v>400.7</v>
      </c>
      <c r="F212" s="10">
        <v>0</v>
      </c>
      <c r="G212" s="10">
        <v>0</v>
      </c>
      <c r="H212" s="10">
        <v>0</v>
      </c>
      <c r="I212" s="9">
        <f t="shared" si="80"/>
        <v>0</v>
      </c>
      <c r="J212" s="10">
        <v>1000</v>
      </c>
      <c r="K212" s="9">
        <f t="shared" si="81"/>
        <v>400.7</v>
      </c>
      <c r="L212" s="9">
        <f t="shared" si="82"/>
        <v>0</v>
      </c>
      <c r="M212" s="11">
        <v>1507313</v>
      </c>
    </row>
    <row r="213" spans="1:13" ht="12.75">
      <c r="A213" s="22" t="s">
        <v>559</v>
      </c>
      <c r="B213" s="10">
        <v>3800</v>
      </c>
      <c r="C213" s="10">
        <v>3073.19</v>
      </c>
      <c r="D213" s="10">
        <v>516.25</v>
      </c>
      <c r="E213" s="9">
        <f t="shared" si="79"/>
        <v>3589.44</v>
      </c>
      <c r="F213" s="10">
        <v>114.66</v>
      </c>
      <c r="G213" s="10">
        <v>114.66</v>
      </c>
      <c r="H213" s="10">
        <v>0</v>
      </c>
      <c r="I213" s="9">
        <f t="shared" si="80"/>
        <v>0</v>
      </c>
      <c r="J213" s="10">
        <v>3914.66</v>
      </c>
      <c r="K213" s="9">
        <f t="shared" si="81"/>
        <v>3187.85</v>
      </c>
      <c r="L213" s="9">
        <f t="shared" si="82"/>
        <v>516.25</v>
      </c>
      <c r="M213" s="11">
        <v>1507314</v>
      </c>
    </row>
    <row r="214" spans="1:13" ht="12.75">
      <c r="A214" s="22" t="s">
        <v>560</v>
      </c>
      <c r="B214" s="10">
        <v>5000</v>
      </c>
      <c r="C214" s="10">
        <v>2693.03</v>
      </c>
      <c r="D214" s="10">
        <v>0</v>
      </c>
      <c r="E214" s="9">
        <f t="shared" si="79"/>
        <v>2693.03</v>
      </c>
      <c r="F214" s="10">
        <v>5235.8</v>
      </c>
      <c r="G214" s="10">
        <v>0</v>
      </c>
      <c r="H214" s="10">
        <v>5235.8</v>
      </c>
      <c r="I214" s="9">
        <f t="shared" si="80"/>
        <v>0</v>
      </c>
      <c r="J214" s="10">
        <v>10235.8</v>
      </c>
      <c r="K214" s="9">
        <f t="shared" si="81"/>
        <v>2693.03</v>
      </c>
      <c r="L214" s="9">
        <f t="shared" si="82"/>
        <v>0</v>
      </c>
      <c r="M214" s="11">
        <v>1507315</v>
      </c>
    </row>
    <row r="215" spans="1:13" ht="12.75">
      <c r="A215" s="22" t="s">
        <v>561</v>
      </c>
      <c r="B215" s="10">
        <v>25000</v>
      </c>
      <c r="C215" s="10">
        <v>17774.1</v>
      </c>
      <c r="D215" s="10">
        <v>0</v>
      </c>
      <c r="E215" s="9">
        <f t="shared" si="79"/>
        <v>17774.1</v>
      </c>
      <c r="F215" s="10">
        <v>55000</v>
      </c>
      <c r="G215" s="10">
        <v>0</v>
      </c>
      <c r="H215" s="10">
        <v>55000</v>
      </c>
      <c r="I215" s="9">
        <f t="shared" si="80"/>
        <v>0</v>
      </c>
      <c r="J215" s="10">
        <v>80000</v>
      </c>
      <c r="K215" s="9">
        <f t="shared" si="81"/>
        <v>17774.1</v>
      </c>
      <c r="L215" s="9">
        <f t="shared" si="82"/>
        <v>0</v>
      </c>
      <c r="M215" s="11">
        <v>1507316</v>
      </c>
    </row>
    <row r="216" spans="1:13" ht="12.75">
      <c r="A216" s="22" t="s">
        <v>562</v>
      </c>
      <c r="B216" s="10">
        <v>16000</v>
      </c>
      <c r="C216" s="10">
        <v>13988.52</v>
      </c>
      <c r="D216" s="10">
        <v>1281</v>
      </c>
      <c r="E216" s="9">
        <f t="shared" si="79"/>
        <v>15269.52</v>
      </c>
      <c r="F216" s="10">
        <v>1112.64</v>
      </c>
      <c r="G216" s="10">
        <v>1112.64</v>
      </c>
      <c r="H216" s="10">
        <v>0</v>
      </c>
      <c r="I216" s="9">
        <f t="shared" si="80"/>
        <v>0</v>
      </c>
      <c r="J216" s="10">
        <v>17112.64</v>
      </c>
      <c r="K216" s="9">
        <f t="shared" si="81"/>
        <v>15101.16</v>
      </c>
      <c r="L216" s="9">
        <f t="shared" si="82"/>
        <v>1281</v>
      </c>
      <c r="M216" s="11">
        <v>1507317</v>
      </c>
    </row>
    <row r="217" spans="1:13" ht="25.5">
      <c r="A217" s="22" t="s">
        <v>268</v>
      </c>
      <c r="B217" s="10">
        <v>0</v>
      </c>
      <c r="C217" s="10">
        <v>0</v>
      </c>
      <c r="D217" s="10">
        <v>0</v>
      </c>
      <c r="E217" s="9">
        <f t="shared" si="79"/>
        <v>0</v>
      </c>
      <c r="F217" s="10">
        <v>0</v>
      </c>
      <c r="G217" s="10">
        <v>0</v>
      </c>
      <c r="H217" s="10">
        <v>0</v>
      </c>
      <c r="I217" s="9">
        <f t="shared" si="80"/>
        <v>0</v>
      </c>
      <c r="J217" s="10">
        <v>0</v>
      </c>
      <c r="K217" s="9">
        <f t="shared" si="81"/>
        <v>0</v>
      </c>
      <c r="L217" s="9">
        <f t="shared" si="82"/>
        <v>0</v>
      </c>
      <c r="M217" s="11">
        <v>1507318</v>
      </c>
    </row>
    <row r="218" spans="1:13" ht="25.5">
      <c r="A218" s="22" t="s">
        <v>563</v>
      </c>
      <c r="B218" s="10">
        <v>0</v>
      </c>
      <c r="C218" s="10">
        <v>0</v>
      </c>
      <c r="D218" s="10">
        <v>0</v>
      </c>
      <c r="E218" s="9">
        <f t="shared" si="79"/>
        <v>0</v>
      </c>
      <c r="F218" s="10">
        <v>0</v>
      </c>
      <c r="G218" s="10">
        <v>0</v>
      </c>
      <c r="H218" s="10">
        <v>0</v>
      </c>
      <c r="I218" s="9">
        <f t="shared" si="80"/>
        <v>0</v>
      </c>
      <c r="J218" s="10">
        <v>0</v>
      </c>
      <c r="K218" s="9">
        <f t="shared" si="81"/>
        <v>0</v>
      </c>
      <c r="L218" s="9">
        <f t="shared" si="82"/>
        <v>0</v>
      </c>
      <c r="M218" s="11">
        <v>1507319</v>
      </c>
    </row>
    <row r="219" spans="1:13" ht="25.5">
      <c r="A219" s="22" t="s">
        <v>564</v>
      </c>
      <c r="B219" s="10">
        <v>0</v>
      </c>
      <c r="C219" s="10">
        <v>0</v>
      </c>
      <c r="D219" s="10">
        <v>0</v>
      </c>
      <c r="E219" s="9">
        <f t="shared" si="79"/>
        <v>0</v>
      </c>
      <c r="F219" s="10">
        <v>0</v>
      </c>
      <c r="G219" s="10">
        <v>0</v>
      </c>
      <c r="H219" s="10">
        <v>0</v>
      </c>
      <c r="I219" s="9">
        <f t="shared" si="80"/>
        <v>0</v>
      </c>
      <c r="J219" s="10">
        <v>0</v>
      </c>
      <c r="K219" s="9">
        <f t="shared" si="81"/>
        <v>0</v>
      </c>
      <c r="L219" s="9">
        <f t="shared" si="82"/>
        <v>0</v>
      </c>
      <c r="M219" s="11">
        <v>1507320</v>
      </c>
    </row>
    <row r="220" spans="1:13" ht="25.5">
      <c r="A220" s="22" t="s">
        <v>565</v>
      </c>
      <c r="B220" s="10">
        <v>0</v>
      </c>
      <c r="C220" s="10">
        <v>0</v>
      </c>
      <c r="D220" s="10">
        <v>0</v>
      </c>
      <c r="E220" s="9">
        <f t="shared" si="79"/>
        <v>0</v>
      </c>
      <c r="F220" s="10">
        <v>0</v>
      </c>
      <c r="G220" s="10">
        <v>0</v>
      </c>
      <c r="H220" s="10">
        <v>0</v>
      </c>
      <c r="I220" s="9">
        <f t="shared" si="80"/>
        <v>0</v>
      </c>
      <c r="J220" s="10">
        <v>0</v>
      </c>
      <c r="K220" s="9">
        <f t="shared" si="81"/>
        <v>0</v>
      </c>
      <c r="L220" s="9">
        <f t="shared" si="82"/>
        <v>0</v>
      </c>
      <c r="M220" s="11">
        <v>1507321</v>
      </c>
    </row>
    <row r="221" spans="1:13" ht="12.75">
      <c r="A221" s="22" t="s">
        <v>274</v>
      </c>
      <c r="B221" s="10">
        <v>0</v>
      </c>
      <c r="C221" s="10">
        <v>0</v>
      </c>
      <c r="D221" s="10">
        <v>0</v>
      </c>
      <c r="E221" s="9">
        <f t="shared" si="79"/>
        <v>0</v>
      </c>
      <c r="F221" s="10">
        <v>0</v>
      </c>
      <c r="G221" s="10">
        <v>0</v>
      </c>
      <c r="H221" s="10">
        <v>0</v>
      </c>
      <c r="I221" s="9">
        <f t="shared" si="80"/>
        <v>0</v>
      </c>
      <c r="J221" s="10">
        <v>0</v>
      </c>
      <c r="K221" s="9">
        <f t="shared" si="81"/>
        <v>0</v>
      </c>
      <c r="L221" s="9">
        <f t="shared" si="82"/>
        <v>0</v>
      </c>
      <c r="M221" s="11">
        <v>1507322</v>
      </c>
    </row>
    <row r="222" spans="1:13" ht="12.75">
      <c r="A222" s="21" t="s">
        <v>566</v>
      </c>
      <c r="B222" s="12">
        <f aca="true" t="shared" si="83" ref="B222:L222">B223</f>
        <v>0</v>
      </c>
      <c r="C222" s="12">
        <f t="shared" si="83"/>
        <v>0</v>
      </c>
      <c r="D222" s="12">
        <f t="shared" si="83"/>
        <v>0</v>
      </c>
      <c r="E222" s="12">
        <f t="shared" si="83"/>
        <v>0</v>
      </c>
      <c r="F222" s="12">
        <f t="shared" si="83"/>
        <v>0</v>
      </c>
      <c r="G222" s="12">
        <f t="shared" si="83"/>
        <v>0</v>
      </c>
      <c r="H222" s="12">
        <f t="shared" si="83"/>
        <v>0</v>
      </c>
      <c r="I222" s="12">
        <f t="shared" si="83"/>
        <v>0</v>
      </c>
      <c r="J222" s="12">
        <f t="shared" si="83"/>
        <v>0</v>
      </c>
      <c r="K222" s="12">
        <f t="shared" si="83"/>
        <v>0</v>
      </c>
      <c r="L222" s="12">
        <f t="shared" si="83"/>
        <v>0</v>
      </c>
      <c r="M222" s="11">
        <v>1507171</v>
      </c>
    </row>
    <row r="223" spans="1:13" ht="12.75">
      <c r="A223" s="22" t="s">
        <v>567</v>
      </c>
      <c r="B223" s="10">
        <v>0</v>
      </c>
      <c r="C223" s="10">
        <v>0</v>
      </c>
      <c r="D223" s="10">
        <v>0</v>
      </c>
      <c r="E223" s="9">
        <f>+C223+D223</f>
        <v>0</v>
      </c>
      <c r="F223" s="10">
        <v>0</v>
      </c>
      <c r="G223" s="10">
        <v>0</v>
      </c>
      <c r="H223" s="10">
        <v>0</v>
      </c>
      <c r="I223" s="9">
        <f>+F223-G223-H223</f>
        <v>0</v>
      </c>
      <c r="J223" s="10">
        <v>0</v>
      </c>
      <c r="K223" s="9">
        <f>+C223+G223</f>
        <v>0</v>
      </c>
      <c r="L223" s="9">
        <f>+D223+I223</f>
        <v>0</v>
      </c>
      <c r="M223" s="11">
        <v>1507323</v>
      </c>
    </row>
    <row r="224" spans="1:13" ht="12.75">
      <c r="A224" s="18" t="s">
        <v>568</v>
      </c>
      <c r="B224" s="12">
        <f aca="true" t="shared" si="84" ref="B224:L224">B225+B250+B259+B263+B265+B268</f>
        <v>347556.73</v>
      </c>
      <c r="C224" s="12">
        <f t="shared" si="84"/>
        <v>147722</v>
      </c>
      <c r="D224" s="12">
        <f t="shared" si="84"/>
        <v>0</v>
      </c>
      <c r="E224" s="12">
        <f t="shared" si="84"/>
        <v>147722</v>
      </c>
      <c r="F224" s="12">
        <f t="shared" si="84"/>
        <v>384835.56</v>
      </c>
      <c r="G224" s="12">
        <f t="shared" si="84"/>
        <v>236658.14</v>
      </c>
      <c r="H224" s="12">
        <f t="shared" si="84"/>
        <v>112511.7</v>
      </c>
      <c r="I224" s="12">
        <f t="shared" si="84"/>
        <v>35665.71999999999</v>
      </c>
      <c r="J224" s="12">
        <f t="shared" si="84"/>
        <v>732392.29</v>
      </c>
      <c r="K224" s="12">
        <f t="shared" si="84"/>
        <v>384380.14</v>
      </c>
      <c r="L224" s="12">
        <f t="shared" si="84"/>
        <v>35665.71999999999</v>
      </c>
      <c r="M224" s="11">
        <v>1507125</v>
      </c>
    </row>
    <row r="225" spans="1:13" ht="12.75">
      <c r="A225" s="21" t="s">
        <v>569</v>
      </c>
      <c r="B225" s="12">
        <f aca="true" t="shared" si="85" ref="B225:L225">B226+B227+B228+B229+B230+B231+B232+B233+B234+B235+B236+B237+B238+B239+B240+B241+B242+B243+B244+B245+B246+B247+B248+B249</f>
        <v>307556.73</v>
      </c>
      <c r="C225" s="12">
        <f t="shared" si="85"/>
        <v>133404.78</v>
      </c>
      <c r="D225" s="12">
        <f t="shared" si="85"/>
        <v>0</v>
      </c>
      <c r="E225" s="12">
        <f t="shared" si="85"/>
        <v>133404.78</v>
      </c>
      <c r="F225" s="12">
        <f t="shared" si="85"/>
        <v>384835.56</v>
      </c>
      <c r="G225" s="12">
        <f t="shared" si="85"/>
        <v>236658.14</v>
      </c>
      <c r="H225" s="12">
        <f t="shared" si="85"/>
        <v>112511.7</v>
      </c>
      <c r="I225" s="12">
        <f t="shared" si="85"/>
        <v>35665.71999999999</v>
      </c>
      <c r="J225" s="12">
        <f t="shared" si="85"/>
        <v>692392.29</v>
      </c>
      <c r="K225" s="12">
        <f t="shared" si="85"/>
        <v>370062.92000000004</v>
      </c>
      <c r="L225" s="12">
        <f t="shared" si="85"/>
        <v>35665.71999999999</v>
      </c>
      <c r="M225" s="11">
        <v>1507172</v>
      </c>
    </row>
    <row r="226" spans="1:13" ht="12.75">
      <c r="A226" s="22" t="s">
        <v>570</v>
      </c>
      <c r="B226" s="10">
        <v>0</v>
      </c>
      <c r="C226" s="10">
        <v>0</v>
      </c>
      <c r="D226" s="10">
        <v>0</v>
      </c>
      <c r="E226" s="9">
        <f aca="true" t="shared" si="86" ref="E226:E249">+C226+D226</f>
        <v>0</v>
      </c>
      <c r="F226" s="10">
        <v>0</v>
      </c>
      <c r="G226" s="10">
        <v>0</v>
      </c>
      <c r="H226" s="10">
        <v>0</v>
      </c>
      <c r="I226" s="9">
        <f aca="true" t="shared" si="87" ref="I226:I249">+F226-G226-H226</f>
        <v>0</v>
      </c>
      <c r="J226" s="10">
        <v>0</v>
      </c>
      <c r="K226" s="9">
        <f aca="true" t="shared" si="88" ref="K226:K249">+C226+G226</f>
        <v>0</v>
      </c>
      <c r="L226" s="9">
        <f aca="true" t="shared" si="89" ref="L226:L249">+D226+I226</f>
        <v>0</v>
      </c>
      <c r="M226" s="11">
        <v>1507324</v>
      </c>
    </row>
    <row r="227" spans="1:13" ht="12.75">
      <c r="A227" s="22" t="s">
        <v>571</v>
      </c>
      <c r="B227" s="10">
        <v>257556.73</v>
      </c>
      <c r="C227" s="10">
        <v>99637.78</v>
      </c>
      <c r="D227" s="10">
        <v>0</v>
      </c>
      <c r="E227" s="9">
        <f t="shared" si="86"/>
        <v>99637.78</v>
      </c>
      <c r="F227" s="10">
        <v>384835.56</v>
      </c>
      <c r="G227" s="10">
        <v>236658.14</v>
      </c>
      <c r="H227" s="10">
        <v>112511.7</v>
      </c>
      <c r="I227" s="9">
        <f t="shared" si="87"/>
        <v>35665.71999999999</v>
      </c>
      <c r="J227" s="10">
        <v>642392.29</v>
      </c>
      <c r="K227" s="9">
        <f t="shared" si="88"/>
        <v>336295.92000000004</v>
      </c>
      <c r="L227" s="9">
        <f t="shared" si="89"/>
        <v>35665.71999999999</v>
      </c>
      <c r="M227" s="11">
        <v>1507325</v>
      </c>
    </row>
    <row r="228" spans="1:13" ht="12.75">
      <c r="A228" s="22" t="s">
        <v>572</v>
      </c>
      <c r="B228" s="10">
        <v>0</v>
      </c>
      <c r="C228" s="10">
        <v>0</v>
      </c>
      <c r="D228" s="10">
        <v>0</v>
      </c>
      <c r="E228" s="9">
        <f t="shared" si="86"/>
        <v>0</v>
      </c>
      <c r="F228" s="10">
        <v>0</v>
      </c>
      <c r="G228" s="10">
        <v>0</v>
      </c>
      <c r="H228" s="10">
        <v>0</v>
      </c>
      <c r="I228" s="9">
        <f t="shared" si="87"/>
        <v>0</v>
      </c>
      <c r="J228" s="10">
        <v>0</v>
      </c>
      <c r="K228" s="9">
        <f t="shared" si="88"/>
        <v>0</v>
      </c>
      <c r="L228" s="9">
        <f t="shared" si="89"/>
        <v>0</v>
      </c>
      <c r="M228" s="11">
        <v>1558826</v>
      </c>
    </row>
    <row r="229" spans="1:13" ht="12.75">
      <c r="A229" s="22" t="s">
        <v>573</v>
      </c>
      <c r="B229" s="10">
        <v>0</v>
      </c>
      <c r="C229" s="10">
        <v>0</v>
      </c>
      <c r="D229" s="10">
        <v>0</v>
      </c>
      <c r="E229" s="9">
        <f t="shared" si="86"/>
        <v>0</v>
      </c>
      <c r="F229" s="10">
        <v>0</v>
      </c>
      <c r="G229" s="10">
        <v>0</v>
      </c>
      <c r="H229" s="10">
        <v>0</v>
      </c>
      <c r="I229" s="9">
        <f t="shared" si="87"/>
        <v>0</v>
      </c>
      <c r="J229" s="10">
        <v>0</v>
      </c>
      <c r="K229" s="9">
        <f t="shared" si="88"/>
        <v>0</v>
      </c>
      <c r="L229" s="9">
        <f t="shared" si="89"/>
        <v>0</v>
      </c>
      <c r="M229" s="11">
        <v>1507338</v>
      </c>
    </row>
    <row r="230" spans="1:13" ht="12.75">
      <c r="A230" s="22" t="s">
        <v>574</v>
      </c>
      <c r="B230" s="10">
        <v>0</v>
      </c>
      <c r="C230" s="10">
        <v>0</v>
      </c>
      <c r="D230" s="10">
        <v>0</v>
      </c>
      <c r="E230" s="9">
        <f t="shared" si="86"/>
        <v>0</v>
      </c>
      <c r="F230" s="10">
        <v>0</v>
      </c>
      <c r="G230" s="10">
        <v>0</v>
      </c>
      <c r="H230" s="10">
        <v>0</v>
      </c>
      <c r="I230" s="9">
        <f t="shared" si="87"/>
        <v>0</v>
      </c>
      <c r="J230" s="10">
        <v>0</v>
      </c>
      <c r="K230" s="9">
        <f t="shared" si="88"/>
        <v>0</v>
      </c>
      <c r="L230" s="9">
        <f t="shared" si="89"/>
        <v>0</v>
      </c>
      <c r="M230" s="11">
        <v>1558827</v>
      </c>
    </row>
    <row r="231" spans="1:13" ht="12.75">
      <c r="A231" s="22" t="s">
        <v>575</v>
      </c>
      <c r="B231" s="10">
        <v>0</v>
      </c>
      <c r="C231" s="10">
        <v>0</v>
      </c>
      <c r="D231" s="10">
        <v>0</v>
      </c>
      <c r="E231" s="9">
        <f t="shared" si="86"/>
        <v>0</v>
      </c>
      <c r="F231" s="10">
        <v>0</v>
      </c>
      <c r="G231" s="10">
        <v>0</v>
      </c>
      <c r="H231" s="10">
        <v>0</v>
      </c>
      <c r="I231" s="9">
        <f t="shared" si="87"/>
        <v>0</v>
      </c>
      <c r="J231" s="10">
        <v>0</v>
      </c>
      <c r="K231" s="9">
        <f t="shared" si="88"/>
        <v>0</v>
      </c>
      <c r="L231" s="9">
        <f t="shared" si="89"/>
        <v>0</v>
      </c>
      <c r="M231" s="11">
        <v>1507339</v>
      </c>
    </row>
    <row r="232" spans="1:13" ht="12.75">
      <c r="A232" s="22" t="s">
        <v>576</v>
      </c>
      <c r="B232" s="10">
        <v>0</v>
      </c>
      <c r="C232" s="10">
        <v>0</v>
      </c>
      <c r="D232" s="10">
        <v>0</v>
      </c>
      <c r="E232" s="9">
        <f t="shared" si="86"/>
        <v>0</v>
      </c>
      <c r="F232" s="10">
        <v>0</v>
      </c>
      <c r="G232" s="10">
        <v>0</v>
      </c>
      <c r="H232" s="10">
        <v>0</v>
      </c>
      <c r="I232" s="9">
        <f t="shared" si="87"/>
        <v>0</v>
      </c>
      <c r="J232" s="10">
        <v>0</v>
      </c>
      <c r="K232" s="9">
        <f t="shared" si="88"/>
        <v>0</v>
      </c>
      <c r="L232" s="9">
        <f t="shared" si="89"/>
        <v>0</v>
      </c>
      <c r="M232" s="11">
        <v>1507340</v>
      </c>
    </row>
    <row r="233" spans="1:13" ht="12.75">
      <c r="A233" s="22" t="s">
        <v>249</v>
      </c>
      <c r="B233" s="10">
        <v>50000</v>
      </c>
      <c r="C233" s="10">
        <v>33767</v>
      </c>
      <c r="D233" s="10">
        <v>0</v>
      </c>
      <c r="E233" s="9">
        <f t="shared" si="86"/>
        <v>33767</v>
      </c>
      <c r="F233" s="10">
        <v>0</v>
      </c>
      <c r="G233" s="10">
        <v>0</v>
      </c>
      <c r="H233" s="10">
        <v>0</v>
      </c>
      <c r="I233" s="9">
        <f t="shared" si="87"/>
        <v>0</v>
      </c>
      <c r="J233" s="10">
        <v>50000</v>
      </c>
      <c r="K233" s="9">
        <f t="shared" si="88"/>
        <v>33767</v>
      </c>
      <c r="L233" s="9">
        <f t="shared" si="89"/>
        <v>0</v>
      </c>
      <c r="M233" s="11">
        <v>1507341</v>
      </c>
    </row>
    <row r="234" spans="1:13" ht="12.75">
      <c r="A234" s="22" t="s">
        <v>577</v>
      </c>
      <c r="B234" s="10">
        <v>0</v>
      </c>
      <c r="C234" s="10">
        <v>0</v>
      </c>
      <c r="D234" s="10">
        <v>0</v>
      </c>
      <c r="E234" s="9">
        <f t="shared" si="86"/>
        <v>0</v>
      </c>
      <c r="F234" s="10">
        <v>0</v>
      </c>
      <c r="G234" s="10">
        <v>0</v>
      </c>
      <c r="H234" s="10">
        <v>0</v>
      </c>
      <c r="I234" s="9">
        <f t="shared" si="87"/>
        <v>0</v>
      </c>
      <c r="J234" s="10">
        <v>0</v>
      </c>
      <c r="K234" s="9">
        <f t="shared" si="88"/>
        <v>0</v>
      </c>
      <c r="L234" s="9">
        <f t="shared" si="89"/>
        <v>0</v>
      </c>
      <c r="M234" s="11">
        <v>1558828</v>
      </c>
    </row>
    <row r="235" spans="1:13" ht="12.75">
      <c r="A235" s="22" t="s">
        <v>578</v>
      </c>
      <c r="B235" s="10">
        <v>0</v>
      </c>
      <c r="C235" s="10">
        <v>0</v>
      </c>
      <c r="D235" s="10">
        <v>0</v>
      </c>
      <c r="E235" s="9">
        <f t="shared" si="86"/>
        <v>0</v>
      </c>
      <c r="F235" s="10">
        <v>0</v>
      </c>
      <c r="G235" s="10">
        <v>0</v>
      </c>
      <c r="H235" s="10">
        <v>0</v>
      </c>
      <c r="I235" s="9">
        <f t="shared" si="87"/>
        <v>0</v>
      </c>
      <c r="J235" s="10">
        <v>0</v>
      </c>
      <c r="K235" s="9">
        <f t="shared" si="88"/>
        <v>0</v>
      </c>
      <c r="L235" s="9">
        <f t="shared" si="89"/>
        <v>0</v>
      </c>
      <c r="M235" s="11">
        <v>1558829</v>
      </c>
    </row>
    <row r="236" spans="1:13" ht="12.75">
      <c r="A236" s="22" t="s">
        <v>579</v>
      </c>
      <c r="B236" s="10">
        <v>0</v>
      </c>
      <c r="C236" s="10">
        <v>0</v>
      </c>
      <c r="D236" s="10">
        <v>0</v>
      </c>
      <c r="E236" s="9">
        <f t="shared" si="86"/>
        <v>0</v>
      </c>
      <c r="F236" s="10">
        <v>0</v>
      </c>
      <c r="G236" s="10">
        <v>0</v>
      </c>
      <c r="H236" s="10">
        <v>0</v>
      </c>
      <c r="I236" s="9">
        <f t="shared" si="87"/>
        <v>0</v>
      </c>
      <c r="J236" s="10">
        <v>0</v>
      </c>
      <c r="K236" s="9">
        <f t="shared" si="88"/>
        <v>0</v>
      </c>
      <c r="L236" s="9">
        <f t="shared" si="89"/>
        <v>0</v>
      </c>
      <c r="M236" s="11">
        <v>1507342</v>
      </c>
    </row>
    <row r="237" spans="1:13" ht="12.75">
      <c r="A237" s="22" t="s">
        <v>580</v>
      </c>
      <c r="B237" s="10">
        <v>0</v>
      </c>
      <c r="C237" s="10">
        <v>0</v>
      </c>
      <c r="D237" s="10">
        <v>0</v>
      </c>
      <c r="E237" s="9">
        <f t="shared" si="86"/>
        <v>0</v>
      </c>
      <c r="F237" s="10">
        <v>0</v>
      </c>
      <c r="G237" s="10">
        <v>0</v>
      </c>
      <c r="H237" s="10">
        <v>0</v>
      </c>
      <c r="I237" s="9">
        <f t="shared" si="87"/>
        <v>0</v>
      </c>
      <c r="J237" s="10">
        <v>0</v>
      </c>
      <c r="K237" s="9">
        <f t="shared" si="88"/>
        <v>0</v>
      </c>
      <c r="L237" s="9">
        <f t="shared" si="89"/>
        <v>0</v>
      </c>
      <c r="M237" s="11">
        <v>1507344</v>
      </c>
    </row>
    <row r="238" spans="1:13" ht="12.75">
      <c r="A238" s="22" t="s">
        <v>581</v>
      </c>
      <c r="B238" s="10">
        <v>0</v>
      </c>
      <c r="C238" s="10">
        <v>0</v>
      </c>
      <c r="D238" s="10">
        <v>0</v>
      </c>
      <c r="E238" s="9">
        <f t="shared" si="86"/>
        <v>0</v>
      </c>
      <c r="F238" s="10">
        <v>0</v>
      </c>
      <c r="G238" s="10">
        <v>0</v>
      </c>
      <c r="H238" s="10">
        <v>0</v>
      </c>
      <c r="I238" s="9">
        <f t="shared" si="87"/>
        <v>0</v>
      </c>
      <c r="J238" s="10">
        <v>0</v>
      </c>
      <c r="K238" s="9">
        <f t="shared" si="88"/>
        <v>0</v>
      </c>
      <c r="L238" s="9">
        <f t="shared" si="89"/>
        <v>0</v>
      </c>
      <c r="M238" s="11">
        <v>1507326</v>
      </c>
    </row>
    <row r="239" spans="1:13" ht="12.75">
      <c r="A239" s="22" t="s">
        <v>582</v>
      </c>
      <c r="B239" s="10">
        <v>0</v>
      </c>
      <c r="C239" s="10">
        <v>0</v>
      </c>
      <c r="D239" s="10">
        <v>0</v>
      </c>
      <c r="E239" s="9">
        <f t="shared" si="86"/>
        <v>0</v>
      </c>
      <c r="F239" s="10">
        <v>0</v>
      </c>
      <c r="G239" s="10">
        <v>0</v>
      </c>
      <c r="H239" s="10">
        <v>0</v>
      </c>
      <c r="I239" s="9">
        <f t="shared" si="87"/>
        <v>0</v>
      </c>
      <c r="J239" s="10">
        <v>0</v>
      </c>
      <c r="K239" s="9">
        <f t="shared" si="88"/>
        <v>0</v>
      </c>
      <c r="L239" s="9">
        <f t="shared" si="89"/>
        <v>0</v>
      </c>
      <c r="M239" s="11">
        <v>1507327</v>
      </c>
    </row>
    <row r="240" spans="1:13" ht="12.75">
      <c r="A240" s="22" t="s">
        <v>583</v>
      </c>
      <c r="B240" s="10">
        <v>0</v>
      </c>
      <c r="C240" s="10">
        <v>0</v>
      </c>
      <c r="D240" s="10">
        <v>0</v>
      </c>
      <c r="E240" s="9">
        <f t="shared" si="86"/>
        <v>0</v>
      </c>
      <c r="F240" s="10">
        <v>0</v>
      </c>
      <c r="G240" s="10">
        <v>0</v>
      </c>
      <c r="H240" s="10">
        <v>0</v>
      </c>
      <c r="I240" s="9">
        <f t="shared" si="87"/>
        <v>0</v>
      </c>
      <c r="J240" s="10">
        <v>0</v>
      </c>
      <c r="K240" s="9">
        <f t="shared" si="88"/>
        <v>0</v>
      </c>
      <c r="L240" s="9">
        <f t="shared" si="89"/>
        <v>0</v>
      </c>
      <c r="M240" s="11">
        <v>1507328</v>
      </c>
    </row>
    <row r="241" spans="1:13" ht="12.75">
      <c r="A241" s="22" t="s">
        <v>227</v>
      </c>
      <c r="B241" s="10">
        <v>0</v>
      </c>
      <c r="C241" s="10">
        <v>0</v>
      </c>
      <c r="D241" s="10">
        <v>0</v>
      </c>
      <c r="E241" s="9">
        <f t="shared" si="86"/>
        <v>0</v>
      </c>
      <c r="F241" s="10">
        <v>0</v>
      </c>
      <c r="G241" s="10">
        <v>0</v>
      </c>
      <c r="H241" s="10">
        <v>0</v>
      </c>
      <c r="I241" s="9">
        <f t="shared" si="87"/>
        <v>0</v>
      </c>
      <c r="J241" s="10">
        <v>0</v>
      </c>
      <c r="K241" s="9">
        <f t="shared" si="88"/>
        <v>0</v>
      </c>
      <c r="L241" s="9">
        <f t="shared" si="89"/>
        <v>0</v>
      </c>
      <c r="M241" s="11">
        <v>1558830</v>
      </c>
    </row>
    <row r="242" spans="1:13" ht="12.75">
      <c r="A242" s="22" t="s">
        <v>584</v>
      </c>
      <c r="B242" s="10">
        <v>0</v>
      </c>
      <c r="C242" s="10">
        <v>0</v>
      </c>
      <c r="D242" s="10">
        <v>0</v>
      </c>
      <c r="E242" s="9">
        <f t="shared" si="86"/>
        <v>0</v>
      </c>
      <c r="F242" s="10">
        <v>0</v>
      </c>
      <c r="G242" s="10">
        <v>0</v>
      </c>
      <c r="H242" s="10">
        <v>0</v>
      </c>
      <c r="I242" s="9">
        <f t="shared" si="87"/>
        <v>0</v>
      </c>
      <c r="J242" s="10">
        <v>0</v>
      </c>
      <c r="K242" s="9">
        <f t="shared" si="88"/>
        <v>0</v>
      </c>
      <c r="L242" s="9">
        <f t="shared" si="89"/>
        <v>0</v>
      </c>
      <c r="M242" s="11">
        <v>1507329</v>
      </c>
    </row>
    <row r="243" spans="1:13" ht="12.75">
      <c r="A243" s="22" t="s">
        <v>585</v>
      </c>
      <c r="B243" s="10">
        <v>0</v>
      </c>
      <c r="C243" s="10">
        <v>0</v>
      </c>
      <c r="D243" s="10">
        <v>0</v>
      </c>
      <c r="E243" s="9">
        <f t="shared" si="86"/>
        <v>0</v>
      </c>
      <c r="F243" s="10">
        <v>0</v>
      </c>
      <c r="G243" s="10">
        <v>0</v>
      </c>
      <c r="H243" s="10">
        <v>0</v>
      </c>
      <c r="I243" s="9">
        <f t="shared" si="87"/>
        <v>0</v>
      </c>
      <c r="J243" s="10">
        <v>0</v>
      </c>
      <c r="K243" s="9">
        <f t="shared" si="88"/>
        <v>0</v>
      </c>
      <c r="L243" s="9">
        <f t="shared" si="89"/>
        <v>0</v>
      </c>
      <c r="M243" s="11">
        <v>1507330</v>
      </c>
    </row>
    <row r="244" spans="1:13" ht="12.75">
      <c r="A244" s="22" t="s">
        <v>586</v>
      </c>
      <c r="B244" s="10">
        <v>0</v>
      </c>
      <c r="C244" s="10">
        <v>0</v>
      </c>
      <c r="D244" s="10">
        <v>0</v>
      </c>
      <c r="E244" s="9">
        <f t="shared" si="86"/>
        <v>0</v>
      </c>
      <c r="F244" s="10">
        <v>0</v>
      </c>
      <c r="G244" s="10">
        <v>0</v>
      </c>
      <c r="H244" s="10">
        <v>0</v>
      </c>
      <c r="I244" s="9">
        <f t="shared" si="87"/>
        <v>0</v>
      </c>
      <c r="J244" s="10">
        <v>0</v>
      </c>
      <c r="K244" s="9">
        <f t="shared" si="88"/>
        <v>0</v>
      </c>
      <c r="L244" s="9">
        <f t="shared" si="89"/>
        <v>0</v>
      </c>
      <c r="M244" s="11">
        <v>1507331</v>
      </c>
    </row>
    <row r="245" spans="1:13" ht="12.75">
      <c r="A245" s="22" t="s">
        <v>587</v>
      </c>
      <c r="B245" s="10">
        <v>0</v>
      </c>
      <c r="C245" s="10">
        <v>0</v>
      </c>
      <c r="D245" s="10">
        <v>0</v>
      </c>
      <c r="E245" s="9">
        <f t="shared" si="86"/>
        <v>0</v>
      </c>
      <c r="F245" s="10">
        <v>0</v>
      </c>
      <c r="G245" s="10">
        <v>0</v>
      </c>
      <c r="H245" s="10">
        <v>0</v>
      </c>
      <c r="I245" s="9">
        <f t="shared" si="87"/>
        <v>0</v>
      </c>
      <c r="J245" s="10">
        <v>0</v>
      </c>
      <c r="K245" s="9">
        <f t="shared" si="88"/>
        <v>0</v>
      </c>
      <c r="L245" s="9">
        <f t="shared" si="89"/>
        <v>0</v>
      </c>
      <c r="M245" s="11">
        <v>1507332</v>
      </c>
    </row>
    <row r="246" spans="1:13" ht="12.75">
      <c r="A246" s="22" t="s">
        <v>588</v>
      </c>
      <c r="B246" s="10">
        <v>0</v>
      </c>
      <c r="C246" s="10">
        <v>0</v>
      </c>
      <c r="D246" s="10">
        <v>0</v>
      </c>
      <c r="E246" s="9">
        <f t="shared" si="86"/>
        <v>0</v>
      </c>
      <c r="F246" s="10">
        <v>0</v>
      </c>
      <c r="G246" s="10">
        <v>0</v>
      </c>
      <c r="H246" s="10">
        <v>0</v>
      </c>
      <c r="I246" s="9">
        <f t="shared" si="87"/>
        <v>0</v>
      </c>
      <c r="J246" s="10">
        <v>0</v>
      </c>
      <c r="K246" s="9">
        <f t="shared" si="88"/>
        <v>0</v>
      </c>
      <c r="L246" s="9">
        <f t="shared" si="89"/>
        <v>0</v>
      </c>
      <c r="M246" s="11">
        <v>1507333</v>
      </c>
    </row>
    <row r="247" spans="1:13" ht="12.75">
      <c r="A247" s="22" t="s">
        <v>234</v>
      </c>
      <c r="B247" s="10">
        <v>0</v>
      </c>
      <c r="C247" s="10">
        <v>0</v>
      </c>
      <c r="D247" s="10">
        <v>0</v>
      </c>
      <c r="E247" s="9">
        <f t="shared" si="86"/>
        <v>0</v>
      </c>
      <c r="F247" s="10">
        <v>0</v>
      </c>
      <c r="G247" s="10">
        <v>0</v>
      </c>
      <c r="H247" s="10">
        <v>0</v>
      </c>
      <c r="I247" s="9">
        <f t="shared" si="87"/>
        <v>0</v>
      </c>
      <c r="J247" s="10">
        <v>0</v>
      </c>
      <c r="K247" s="9">
        <f t="shared" si="88"/>
        <v>0</v>
      </c>
      <c r="L247" s="9">
        <f t="shared" si="89"/>
        <v>0</v>
      </c>
      <c r="M247" s="11">
        <v>1507334</v>
      </c>
    </row>
    <row r="248" spans="1:13" ht="12.75">
      <c r="A248" s="22" t="s">
        <v>589</v>
      </c>
      <c r="B248" s="10">
        <v>0</v>
      </c>
      <c r="C248" s="10">
        <v>0</v>
      </c>
      <c r="D248" s="10">
        <v>0</v>
      </c>
      <c r="E248" s="9">
        <f t="shared" si="86"/>
        <v>0</v>
      </c>
      <c r="F248" s="10">
        <v>0</v>
      </c>
      <c r="G248" s="10">
        <v>0</v>
      </c>
      <c r="H248" s="10">
        <v>0</v>
      </c>
      <c r="I248" s="9">
        <f t="shared" si="87"/>
        <v>0</v>
      </c>
      <c r="J248" s="10">
        <v>0</v>
      </c>
      <c r="K248" s="9">
        <f t="shared" si="88"/>
        <v>0</v>
      </c>
      <c r="L248" s="9">
        <f t="shared" si="89"/>
        <v>0</v>
      </c>
      <c r="M248" s="11">
        <v>1507336</v>
      </c>
    </row>
    <row r="249" spans="1:13" ht="12.75">
      <c r="A249" s="22" t="s">
        <v>590</v>
      </c>
      <c r="B249" s="10">
        <v>0</v>
      </c>
      <c r="C249" s="10">
        <v>0</v>
      </c>
      <c r="D249" s="10">
        <v>0</v>
      </c>
      <c r="E249" s="9">
        <f t="shared" si="86"/>
        <v>0</v>
      </c>
      <c r="F249" s="10">
        <v>0</v>
      </c>
      <c r="G249" s="10">
        <v>0</v>
      </c>
      <c r="H249" s="10">
        <v>0</v>
      </c>
      <c r="I249" s="9">
        <f t="shared" si="87"/>
        <v>0</v>
      </c>
      <c r="J249" s="10">
        <v>0</v>
      </c>
      <c r="K249" s="9">
        <f t="shared" si="88"/>
        <v>0</v>
      </c>
      <c r="L249" s="9">
        <f t="shared" si="89"/>
        <v>0</v>
      </c>
      <c r="M249" s="11">
        <v>1507337</v>
      </c>
    </row>
    <row r="250" spans="1:13" ht="12.75">
      <c r="A250" s="21" t="s">
        <v>591</v>
      </c>
      <c r="B250" s="12">
        <f aca="true" t="shared" si="90" ref="B250:L250">B251+B252+B253+B254+B255+B256+B257+B258</f>
        <v>0</v>
      </c>
      <c r="C250" s="12">
        <f t="shared" si="90"/>
        <v>0</v>
      </c>
      <c r="D250" s="12">
        <f t="shared" si="90"/>
        <v>0</v>
      </c>
      <c r="E250" s="12">
        <f t="shared" si="90"/>
        <v>0</v>
      </c>
      <c r="F250" s="12">
        <f t="shared" si="90"/>
        <v>0</v>
      </c>
      <c r="G250" s="12">
        <f t="shared" si="90"/>
        <v>0</v>
      </c>
      <c r="H250" s="12">
        <f t="shared" si="90"/>
        <v>0</v>
      </c>
      <c r="I250" s="12">
        <f t="shared" si="90"/>
        <v>0</v>
      </c>
      <c r="J250" s="12">
        <f t="shared" si="90"/>
        <v>0</v>
      </c>
      <c r="K250" s="12">
        <f t="shared" si="90"/>
        <v>0</v>
      </c>
      <c r="L250" s="12">
        <f t="shared" si="90"/>
        <v>0</v>
      </c>
      <c r="M250" s="11">
        <v>1507173</v>
      </c>
    </row>
    <row r="251" spans="1:13" ht="12.75">
      <c r="A251" s="22" t="s">
        <v>592</v>
      </c>
      <c r="B251" s="10">
        <v>0</v>
      </c>
      <c r="C251" s="10">
        <v>0</v>
      </c>
      <c r="D251" s="10">
        <v>0</v>
      </c>
      <c r="E251" s="9">
        <f aca="true" t="shared" si="91" ref="E251:E258">+C251+D251</f>
        <v>0</v>
      </c>
      <c r="F251" s="10">
        <v>0</v>
      </c>
      <c r="G251" s="10">
        <v>0</v>
      </c>
      <c r="H251" s="10">
        <v>0</v>
      </c>
      <c r="I251" s="9">
        <f aca="true" t="shared" si="92" ref="I251:I258">+F251-G251-H251</f>
        <v>0</v>
      </c>
      <c r="J251" s="10">
        <v>0</v>
      </c>
      <c r="K251" s="9">
        <f aca="true" t="shared" si="93" ref="K251:K258">+C251+G251</f>
        <v>0</v>
      </c>
      <c r="L251" s="9">
        <f aca="true" t="shared" si="94" ref="L251:L258">+D251+I251</f>
        <v>0</v>
      </c>
      <c r="M251" s="11">
        <v>1507345</v>
      </c>
    </row>
    <row r="252" spans="1:13" ht="12.75">
      <c r="A252" s="22" t="s">
        <v>593</v>
      </c>
      <c r="B252" s="10">
        <v>0</v>
      </c>
      <c r="C252" s="10">
        <v>0</v>
      </c>
      <c r="D252" s="10">
        <v>0</v>
      </c>
      <c r="E252" s="9">
        <f t="shared" si="91"/>
        <v>0</v>
      </c>
      <c r="F252" s="10">
        <v>0</v>
      </c>
      <c r="G252" s="10">
        <v>0</v>
      </c>
      <c r="H252" s="10">
        <v>0</v>
      </c>
      <c r="I252" s="9">
        <f t="shared" si="92"/>
        <v>0</v>
      </c>
      <c r="J252" s="10">
        <v>0</v>
      </c>
      <c r="K252" s="9">
        <f t="shared" si="93"/>
        <v>0</v>
      </c>
      <c r="L252" s="9">
        <f t="shared" si="94"/>
        <v>0</v>
      </c>
      <c r="M252" s="11">
        <v>1558831</v>
      </c>
    </row>
    <row r="253" spans="1:13" ht="12.75">
      <c r="A253" s="22" t="s">
        <v>594</v>
      </c>
      <c r="B253" s="10">
        <v>0</v>
      </c>
      <c r="C253" s="10">
        <v>0</v>
      </c>
      <c r="D253" s="10">
        <v>0</v>
      </c>
      <c r="E253" s="9">
        <f t="shared" si="91"/>
        <v>0</v>
      </c>
      <c r="F253" s="10">
        <v>0</v>
      </c>
      <c r="G253" s="10">
        <v>0</v>
      </c>
      <c r="H253" s="10">
        <v>0</v>
      </c>
      <c r="I253" s="9">
        <f t="shared" si="92"/>
        <v>0</v>
      </c>
      <c r="J253" s="10">
        <v>0</v>
      </c>
      <c r="K253" s="9">
        <f t="shared" si="93"/>
        <v>0</v>
      </c>
      <c r="L253" s="9">
        <f t="shared" si="94"/>
        <v>0</v>
      </c>
      <c r="M253" s="11">
        <v>1558832</v>
      </c>
    </row>
    <row r="254" spans="1:13" ht="12.75">
      <c r="A254" s="22" t="s">
        <v>595</v>
      </c>
      <c r="B254" s="10">
        <v>0</v>
      </c>
      <c r="C254" s="10">
        <v>0</v>
      </c>
      <c r="D254" s="10">
        <v>0</v>
      </c>
      <c r="E254" s="9">
        <f t="shared" si="91"/>
        <v>0</v>
      </c>
      <c r="F254" s="10">
        <v>0</v>
      </c>
      <c r="G254" s="10">
        <v>0</v>
      </c>
      <c r="H254" s="10">
        <v>0</v>
      </c>
      <c r="I254" s="9">
        <f t="shared" si="92"/>
        <v>0</v>
      </c>
      <c r="J254" s="10">
        <v>0</v>
      </c>
      <c r="K254" s="9">
        <f t="shared" si="93"/>
        <v>0</v>
      </c>
      <c r="L254" s="9">
        <f t="shared" si="94"/>
        <v>0</v>
      </c>
      <c r="M254" s="11">
        <v>1507346</v>
      </c>
    </row>
    <row r="255" spans="1:13" ht="12.75">
      <c r="A255" s="22" t="s">
        <v>596</v>
      </c>
      <c r="B255" s="10">
        <v>0</v>
      </c>
      <c r="C255" s="10">
        <v>0</v>
      </c>
      <c r="D255" s="10">
        <v>0</v>
      </c>
      <c r="E255" s="9">
        <f t="shared" si="91"/>
        <v>0</v>
      </c>
      <c r="F255" s="10">
        <v>0</v>
      </c>
      <c r="G255" s="10">
        <v>0</v>
      </c>
      <c r="H255" s="10">
        <v>0</v>
      </c>
      <c r="I255" s="9">
        <f t="shared" si="92"/>
        <v>0</v>
      </c>
      <c r="J255" s="10">
        <v>0</v>
      </c>
      <c r="K255" s="9">
        <f t="shared" si="93"/>
        <v>0</v>
      </c>
      <c r="L255" s="9">
        <f t="shared" si="94"/>
        <v>0</v>
      </c>
      <c r="M255" s="11">
        <v>1507347</v>
      </c>
    </row>
    <row r="256" spans="1:13" ht="12.75">
      <c r="A256" s="22" t="s">
        <v>597</v>
      </c>
      <c r="B256" s="10">
        <v>0</v>
      </c>
      <c r="C256" s="10">
        <v>0</v>
      </c>
      <c r="D256" s="10">
        <v>0</v>
      </c>
      <c r="E256" s="9">
        <f t="shared" si="91"/>
        <v>0</v>
      </c>
      <c r="F256" s="10">
        <v>0</v>
      </c>
      <c r="G256" s="10">
        <v>0</v>
      </c>
      <c r="H256" s="10">
        <v>0</v>
      </c>
      <c r="I256" s="9">
        <f t="shared" si="92"/>
        <v>0</v>
      </c>
      <c r="J256" s="10">
        <v>0</v>
      </c>
      <c r="K256" s="9">
        <f t="shared" si="93"/>
        <v>0</v>
      </c>
      <c r="L256" s="9">
        <f t="shared" si="94"/>
        <v>0</v>
      </c>
      <c r="M256" s="11">
        <v>1558833</v>
      </c>
    </row>
    <row r="257" spans="1:13" ht="12.75">
      <c r="A257" s="22" t="s">
        <v>598</v>
      </c>
      <c r="B257" s="10">
        <v>0</v>
      </c>
      <c r="C257" s="10">
        <v>0</v>
      </c>
      <c r="D257" s="10">
        <v>0</v>
      </c>
      <c r="E257" s="9">
        <f t="shared" si="91"/>
        <v>0</v>
      </c>
      <c r="F257" s="10">
        <v>0</v>
      </c>
      <c r="G257" s="10">
        <v>0</v>
      </c>
      <c r="H257" s="10">
        <v>0</v>
      </c>
      <c r="I257" s="9">
        <f t="shared" si="92"/>
        <v>0</v>
      </c>
      <c r="J257" s="10">
        <v>0</v>
      </c>
      <c r="K257" s="9">
        <f t="shared" si="93"/>
        <v>0</v>
      </c>
      <c r="L257" s="9">
        <f t="shared" si="94"/>
        <v>0</v>
      </c>
      <c r="M257" s="11">
        <v>1507348</v>
      </c>
    </row>
    <row r="258" spans="1:13" ht="12.75">
      <c r="A258" s="22" t="s">
        <v>599</v>
      </c>
      <c r="B258" s="10">
        <v>0</v>
      </c>
      <c r="C258" s="10">
        <v>0</v>
      </c>
      <c r="D258" s="10">
        <v>0</v>
      </c>
      <c r="E258" s="9">
        <f t="shared" si="91"/>
        <v>0</v>
      </c>
      <c r="F258" s="10">
        <v>0</v>
      </c>
      <c r="G258" s="10">
        <v>0</v>
      </c>
      <c r="H258" s="10">
        <v>0</v>
      </c>
      <c r="I258" s="9">
        <f t="shared" si="92"/>
        <v>0</v>
      </c>
      <c r="J258" s="10">
        <v>0</v>
      </c>
      <c r="K258" s="9">
        <f t="shared" si="93"/>
        <v>0</v>
      </c>
      <c r="L258" s="9">
        <f t="shared" si="94"/>
        <v>0</v>
      </c>
      <c r="M258" s="11">
        <v>1558834</v>
      </c>
    </row>
    <row r="259" spans="1:13" ht="12.75">
      <c r="A259" s="21" t="s">
        <v>600</v>
      </c>
      <c r="B259" s="12">
        <f aca="true" t="shared" si="95" ref="B259:L259">B260+B262</f>
        <v>0</v>
      </c>
      <c r="C259" s="12">
        <f t="shared" si="95"/>
        <v>0</v>
      </c>
      <c r="D259" s="12">
        <f t="shared" si="95"/>
        <v>0</v>
      </c>
      <c r="E259" s="12">
        <f t="shared" si="95"/>
        <v>0</v>
      </c>
      <c r="F259" s="12">
        <f t="shared" si="95"/>
        <v>0</v>
      </c>
      <c r="G259" s="12">
        <f t="shared" si="95"/>
        <v>0</v>
      </c>
      <c r="H259" s="12">
        <f t="shared" si="95"/>
        <v>0</v>
      </c>
      <c r="I259" s="12">
        <f t="shared" si="95"/>
        <v>0</v>
      </c>
      <c r="J259" s="12">
        <f t="shared" si="95"/>
        <v>0</v>
      </c>
      <c r="K259" s="12">
        <f t="shared" si="95"/>
        <v>0</v>
      </c>
      <c r="L259" s="12">
        <f t="shared" si="95"/>
        <v>0</v>
      </c>
      <c r="M259" s="11">
        <v>1507174</v>
      </c>
    </row>
    <row r="260" spans="1:13" ht="12.75">
      <c r="A260" s="23" t="s">
        <v>601</v>
      </c>
      <c r="B260" s="12">
        <f aca="true" t="shared" si="96" ref="B260:L260">B261</f>
        <v>0</v>
      </c>
      <c r="C260" s="12">
        <f t="shared" si="96"/>
        <v>0</v>
      </c>
      <c r="D260" s="12">
        <f t="shared" si="96"/>
        <v>0</v>
      </c>
      <c r="E260" s="12">
        <f t="shared" si="96"/>
        <v>0</v>
      </c>
      <c r="F260" s="12">
        <f t="shared" si="96"/>
        <v>0</v>
      </c>
      <c r="G260" s="12">
        <f t="shared" si="96"/>
        <v>0</v>
      </c>
      <c r="H260" s="12">
        <f t="shared" si="96"/>
        <v>0</v>
      </c>
      <c r="I260" s="12">
        <f t="shared" si="96"/>
        <v>0</v>
      </c>
      <c r="J260" s="12">
        <f t="shared" si="96"/>
        <v>0</v>
      </c>
      <c r="K260" s="12">
        <f t="shared" si="96"/>
        <v>0</v>
      </c>
      <c r="L260" s="12">
        <f t="shared" si="96"/>
        <v>0</v>
      </c>
      <c r="M260" s="11">
        <v>1507349</v>
      </c>
    </row>
    <row r="261" spans="1:13" ht="12.75">
      <c r="A261" s="24" t="s">
        <v>601</v>
      </c>
      <c r="B261" s="10">
        <v>0</v>
      </c>
      <c r="C261" s="10">
        <v>0</v>
      </c>
      <c r="D261" s="10">
        <v>0</v>
      </c>
      <c r="E261" s="9">
        <f>+C261+D261</f>
        <v>0</v>
      </c>
      <c r="F261" s="10">
        <v>0</v>
      </c>
      <c r="G261" s="10">
        <v>0</v>
      </c>
      <c r="H261" s="10">
        <v>0</v>
      </c>
      <c r="I261" s="9">
        <f>+F261-G261-H261</f>
        <v>0</v>
      </c>
      <c r="J261" s="10">
        <v>0</v>
      </c>
      <c r="K261" s="9">
        <f>+C261+G261</f>
        <v>0</v>
      </c>
      <c r="L261" s="9">
        <f>+D261+I261</f>
        <v>0</v>
      </c>
      <c r="M261" s="11">
        <v>1507395</v>
      </c>
    </row>
    <row r="262" spans="1:13" ht="12.75">
      <c r="A262" s="22" t="s">
        <v>602</v>
      </c>
      <c r="B262" s="10">
        <v>0</v>
      </c>
      <c r="C262" s="10">
        <v>0</v>
      </c>
      <c r="D262" s="10">
        <v>0</v>
      </c>
      <c r="E262" s="9">
        <f>+C262+D262</f>
        <v>0</v>
      </c>
      <c r="F262" s="10">
        <v>0</v>
      </c>
      <c r="G262" s="10">
        <v>0</v>
      </c>
      <c r="H262" s="10">
        <v>0</v>
      </c>
      <c r="I262" s="9">
        <f>+F262-G262-H262</f>
        <v>0</v>
      </c>
      <c r="J262" s="10">
        <v>0</v>
      </c>
      <c r="K262" s="9">
        <f>+C262+G262</f>
        <v>0</v>
      </c>
      <c r="L262" s="9">
        <f>+D262+I262</f>
        <v>0</v>
      </c>
      <c r="M262" s="11">
        <v>1507350</v>
      </c>
    </row>
    <row r="263" spans="1:13" ht="12.75">
      <c r="A263" s="21" t="s">
        <v>603</v>
      </c>
      <c r="B263" s="12">
        <f aca="true" t="shared" si="97" ref="B263:L263">B264</f>
        <v>15000</v>
      </c>
      <c r="C263" s="12">
        <f t="shared" si="97"/>
        <v>14317.22</v>
      </c>
      <c r="D263" s="12">
        <f t="shared" si="97"/>
        <v>0</v>
      </c>
      <c r="E263" s="12">
        <f t="shared" si="97"/>
        <v>14317.22</v>
      </c>
      <c r="F263" s="12">
        <f t="shared" si="97"/>
        <v>0</v>
      </c>
      <c r="G263" s="12">
        <f t="shared" si="97"/>
        <v>0</v>
      </c>
      <c r="H263" s="12">
        <f t="shared" si="97"/>
        <v>0</v>
      </c>
      <c r="I263" s="12">
        <f t="shared" si="97"/>
        <v>0</v>
      </c>
      <c r="J263" s="12">
        <f t="shared" si="97"/>
        <v>15000</v>
      </c>
      <c r="K263" s="12">
        <f t="shared" si="97"/>
        <v>14317.22</v>
      </c>
      <c r="L263" s="12">
        <f t="shared" si="97"/>
        <v>0</v>
      </c>
      <c r="M263" s="11">
        <v>1507175</v>
      </c>
    </row>
    <row r="264" spans="1:13" ht="12.75">
      <c r="A264" s="22" t="s">
        <v>604</v>
      </c>
      <c r="B264" s="10">
        <v>15000</v>
      </c>
      <c r="C264" s="10">
        <v>14317.22</v>
      </c>
      <c r="D264" s="10">
        <v>0</v>
      </c>
      <c r="E264" s="9">
        <f>+C264+D264</f>
        <v>14317.22</v>
      </c>
      <c r="F264" s="10">
        <v>0</v>
      </c>
      <c r="G264" s="10">
        <v>0</v>
      </c>
      <c r="H264" s="10">
        <v>0</v>
      </c>
      <c r="I264" s="9">
        <f>+F264-G264-H264</f>
        <v>0</v>
      </c>
      <c r="J264" s="10">
        <v>15000</v>
      </c>
      <c r="K264" s="9">
        <f>+C264+G264</f>
        <v>14317.22</v>
      </c>
      <c r="L264" s="9">
        <f>+D264+I264</f>
        <v>0</v>
      </c>
      <c r="M264" s="11">
        <v>1507351</v>
      </c>
    </row>
    <row r="265" spans="1:13" ht="12.75">
      <c r="A265" s="21" t="s">
        <v>605</v>
      </c>
      <c r="B265" s="12">
        <f aca="true" t="shared" si="98" ref="B265:L265">B266+B267</f>
        <v>0</v>
      </c>
      <c r="C265" s="12">
        <f t="shared" si="98"/>
        <v>0</v>
      </c>
      <c r="D265" s="12">
        <f t="shared" si="98"/>
        <v>0</v>
      </c>
      <c r="E265" s="12">
        <f t="shared" si="98"/>
        <v>0</v>
      </c>
      <c r="F265" s="12">
        <f t="shared" si="98"/>
        <v>0</v>
      </c>
      <c r="G265" s="12">
        <f t="shared" si="98"/>
        <v>0</v>
      </c>
      <c r="H265" s="12">
        <f t="shared" si="98"/>
        <v>0</v>
      </c>
      <c r="I265" s="12">
        <f t="shared" si="98"/>
        <v>0</v>
      </c>
      <c r="J265" s="12">
        <f t="shared" si="98"/>
        <v>0</v>
      </c>
      <c r="K265" s="12">
        <f t="shared" si="98"/>
        <v>0</v>
      </c>
      <c r="L265" s="12">
        <f t="shared" si="98"/>
        <v>0</v>
      </c>
      <c r="M265" s="11">
        <v>1507176</v>
      </c>
    </row>
    <row r="266" spans="1:13" ht="12.75">
      <c r="A266" s="22" t="s">
        <v>606</v>
      </c>
      <c r="B266" s="10">
        <v>0</v>
      </c>
      <c r="C266" s="10">
        <v>0</v>
      </c>
      <c r="D266" s="10">
        <v>0</v>
      </c>
      <c r="E266" s="9">
        <f>+C266+D266</f>
        <v>0</v>
      </c>
      <c r="F266" s="10">
        <v>0</v>
      </c>
      <c r="G266" s="10">
        <v>0</v>
      </c>
      <c r="H266" s="10">
        <v>0</v>
      </c>
      <c r="I266" s="9">
        <f>+F266-G266-H266</f>
        <v>0</v>
      </c>
      <c r="J266" s="10">
        <v>0</v>
      </c>
      <c r="K266" s="9">
        <f>+C266+G266</f>
        <v>0</v>
      </c>
      <c r="L266" s="9">
        <f>+D266+I266</f>
        <v>0</v>
      </c>
      <c r="M266" s="11">
        <v>1507352</v>
      </c>
    </row>
    <row r="267" spans="1:13" ht="12.75">
      <c r="A267" s="22" t="s">
        <v>607</v>
      </c>
      <c r="B267" s="10">
        <v>0</v>
      </c>
      <c r="C267" s="10">
        <v>0</v>
      </c>
      <c r="D267" s="10">
        <v>0</v>
      </c>
      <c r="E267" s="9">
        <f>+C267+D267</f>
        <v>0</v>
      </c>
      <c r="F267" s="10">
        <v>0</v>
      </c>
      <c r="G267" s="10">
        <v>0</v>
      </c>
      <c r="H267" s="10">
        <v>0</v>
      </c>
      <c r="I267" s="9">
        <f>+F267-G267-H267</f>
        <v>0</v>
      </c>
      <c r="J267" s="10">
        <v>0</v>
      </c>
      <c r="K267" s="9">
        <f>+C267+G267</f>
        <v>0</v>
      </c>
      <c r="L267" s="9">
        <f>+D267+I267</f>
        <v>0</v>
      </c>
      <c r="M267" s="11">
        <v>1507353</v>
      </c>
    </row>
    <row r="268" spans="1:13" ht="12.75">
      <c r="A268" s="21" t="s">
        <v>608</v>
      </c>
      <c r="B268" s="12">
        <f aca="true" t="shared" si="99" ref="B268:L268">B269+B270+B271+B272+B273+B274</f>
        <v>25000</v>
      </c>
      <c r="C268" s="12">
        <f t="shared" si="99"/>
        <v>0</v>
      </c>
      <c r="D268" s="12">
        <f t="shared" si="99"/>
        <v>0</v>
      </c>
      <c r="E268" s="12">
        <f t="shared" si="99"/>
        <v>0</v>
      </c>
      <c r="F268" s="12">
        <f t="shared" si="99"/>
        <v>0</v>
      </c>
      <c r="G268" s="12">
        <f t="shared" si="99"/>
        <v>0</v>
      </c>
      <c r="H268" s="12">
        <f t="shared" si="99"/>
        <v>0</v>
      </c>
      <c r="I268" s="12">
        <f t="shared" si="99"/>
        <v>0</v>
      </c>
      <c r="J268" s="12">
        <f t="shared" si="99"/>
        <v>25000</v>
      </c>
      <c r="K268" s="12">
        <f t="shared" si="99"/>
        <v>0</v>
      </c>
      <c r="L268" s="12">
        <f t="shared" si="99"/>
        <v>0</v>
      </c>
      <c r="M268" s="11">
        <v>1507177</v>
      </c>
    </row>
    <row r="269" spans="1:13" ht="12.75">
      <c r="A269" s="22" t="s">
        <v>609</v>
      </c>
      <c r="B269" s="10">
        <v>0</v>
      </c>
      <c r="C269" s="10">
        <v>0</v>
      </c>
      <c r="D269" s="10">
        <v>0</v>
      </c>
      <c r="E269" s="9">
        <f aca="true" t="shared" si="100" ref="E269:E275">+C269+D269</f>
        <v>0</v>
      </c>
      <c r="F269" s="10">
        <v>0</v>
      </c>
      <c r="G269" s="10">
        <v>0</v>
      </c>
      <c r="H269" s="10">
        <v>0</v>
      </c>
      <c r="I269" s="9">
        <f aca="true" t="shared" si="101" ref="I269:I275">+F269-G269-H269</f>
        <v>0</v>
      </c>
      <c r="J269" s="10">
        <v>0</v>
      </c>
      <c r="K269" s="9">
        <f aca="true" t="shared" si="102" ref="K269:K275">+C269+G269</f>
        <v>0</v>
      </c>
      <c r="L269" s="9">
        <f aca="true" t="shared" si="103" ref="L269:L275">+D269+I269</f>
        <v>0</v>
      </c>
      <c r="M269" s="11">
        <v>1507354</v>
      </c>
    </row>
    <row r="270" spans="1:13" ht="12.75">
      <c r="A270" s="22" t="s">
        <v>610</v>
      </c>
      <c r="B270" s="10">
        <v>25000</v>
      </c>
      <c r="C270" s="10">
        <v>0</v>
      </c>
      <c r="D270" s="10">
        <v>0</v>
      </c>
      <c r="E270" s="9">
        <f t="shared" si="100"/>
        <v>0</v>
      </c>
      <c r="F270" s="10">
        <v>0</v>
      </c>
      <c r="G270" s="10">
        <v>0</v>
      </c>
      <c r="H270" s="10">
        <v>0</v>
      </c>
      <c r="I270" s="9">
        <f t="shared" si="101"/>
        <v>0</v>
      </c>
      <c r="J270" s="10">
        <v>25000</v>
      </c>
      <c r="K270" s="9">
        <f t="shared" si="102"/>
        <v>0</v>
      </c>
      <c r="L270" s="9">
        <f t="shared" si="103"/>
        <v>0</v>
      </c>
      <c r="M270" s="11">
        <v>1507355</v>
      </c>
    </row>
    <row r="271" spans="1:13" ht="12.75">
      <c r="A271" s="22" t="s">
        <v>611</v>
      </c>
      <c r="B271" s="10">
        <v>0</v>
      </c>
      <c r="C271" s="10">
        <v>0</v>
      </c>
      <c r="D271" s="10">
        <v>0</v>
      </c>
      <c r="E271" s="9">
        <f t="shared" si="100"/>
        <v>0</v>
      </c>
      <c r="F271" s="10">
        <v>0</v>
      </c>
      <c r="G271" s="10">
        <v>0</v>
      </c>
      <c r="H271" s="10">
        <v>0</v>
      </c>
      <c r="I271" s="9">
        <f t="shared" si="101"/>
        <v>0</v>
      </c>
      <c r="J271" s="10">
        <v>0</v>
      </c>
      <c r="K271" s="9">
        <f t="shared" si="102"/>
        <v>0</v>
      </c>
      <c r="L271" s="9">
        <f t="shared" si="103"/>
        <v>0</v>
      </c>
      <c r="M271" s="11">
        <v>1507356</v>
      </c>
    </row>
    <row r="272" spans="1:13" ht="12.75">
      <c r="A272" s="22" t="s">
        <v>612</v>
      </c>
      <c r="B272" s="10">
        <v>0</v>
      </c>
      <c r="C272" s="10">
        <v>0</v>
      </c>
      <c r="D272" s="10">
        <v>0</v>
      </c>
      <c r="E272" s="9">
        <f t="shared" si="100"/>
        <v>0</v>
      </c>
      <c r="F272" s="10">
        <v>0</v>
      </c>
      <c r="G272" s="10">
        <v>0</v>
      </c>
      <c r="H272" s="10">
        <v>0</v>
      </c>
      <c r="I272" s="9">
        <f t="shared" si="101"/>
        <v>0</v>
      </c>
      <c r="J272" s="10">
        <v>0</v>
      </c>
      <c r="K272" s="9">
        <f t="shared" si="102"/>
        <v>0</v>
      </c>
      <c r="L272" s="9">
        <f t="shared" si="103"/>
        <v>0</v>
      </c>
      <c r="M272" s="11">
        <v>1507357</v>
      </c>
    </row>
    <row r="273" spans="1:13" ht="12.75">
      <c r="A273" s="22" t="s">
        <v>613</v>
      </c>
      <c r="B273" s="10">
        <v>0</v>
      </c>
      <c r="C273" s="10">
        <v>0</v>
      </c>
      <c r="D273" s="10">
        <v>0</v>
      </c>
      <c r="E273" s="9">
        <f t="shared" si="100"/>
        <v>0</v>
      </c>
      <c r="F273" s="10">
        <v>0</v>
      </c>
      <c r="G273" s="10">
        <v>0</v>
      </c>
      <c r="H273" s="10">
        <v>0</v>
      </c>
      <c r="I273" s="9">
        <f t="shared" si="101"/>
        <v>0</v>
      </c>
      <c r="J273" s="10">
        <v>0</v>
      </c>
      <c r="K273" s="9">
        <f t="shared" si="102"/>
        <v>0</v>
      </c>
      <c r="L273" s="9">
        <f t="shared" si="103"/>
        <v>0</v>
      </c>
      <c r="M273" s="11">
        <v>1507358</v>
      </c>
    </row>
    <row r="274" spans="1:13" ht="12.75">
      <c r="A274" s="22" t="s">
        <v>614</v>
      </c>
      <c r="B274" s="10">
        <v>0</v>
      </c>
      <c r="C274" s="10">
        <v>0</v>
      </c>
      <c r="D274" s="10">
        <v>0</v>
      </c>
      <c r="E274" s="9">
        <f t="shared" si="100"/>
        <v>0</v>
      </c>
      <c r="F274" s="10">
        <v>0</v>
      </c>
      <c r="G274" s="10">
        <v>0</v>
      </c>
      <c r="H274" s="10">
        <v>0</v>
      </c>
      <c r="I274" s="9">
        <f t="shared" si="101"/>
        <v>0</v>
      </c>
      <c r="J274" s="10">
        <v>0</v>
      </c>
      <c r="K274" s="9">
        <f t="shared" si="102"/>
        <v>0</v>
      </c>
      <c r="L274" s="9">
        <f t="shared" si="103"/>
        <v>0</v>
      </c>
      <c r="M274" s="11">
        <v>1507359</v>
      </c>
    </row>
    <row r="275" spans="1:13" ht="12.75">
      <c r="A275" s="17" t="s">
        <v>615</v>
      </c>
      <c r="B275" s="10">
        <v>0</v>
      </c>
      <c r="C275" s="10">
        <v>0</v>
      </c>
      <c r="D275" s="10">
        <v>0</v>
      </c>
      <c r="E275" s="9">
        <f t="shared" si="100"/>
        <v>0</v>
      </c>
      <c r="F275" s="10">
        <v>0</v>
      </c>
      <c r="G275" s="10">
        <v>0</v>
      </c>
      <c r="H275" s="10">
        <v>0</v>
      </c>
      <c r="I275" s="9">
        <f t="shared" si="101"/>
        <v>0</v>
      </c>
      <c r="J275" s="10">
        <v>0</v>
      </c>
      <c r="K275" s="9">
        <f t="shared" si="102"/>
        <v>0</v>
      </c>
      <c r="L275" s="9">
        <f t="shared" si="103"/>
        <v>0</v>
      </c>
      <c r="M275" s="11">
        <v>1558835</v>
      </c>
    </row>
    <row r="276" spans="1:13" ht="12.75">
      <c r="A276" s="18" t="s">
        <v>616</v>
      </c>
      <c r="B276" s="12">
        <f aca="true" t="shared" si="104" ref="B276:L276">B277+B279</f>
        <v>0</v>
      </c>
      <c r="C276" s="12">
        <f t="shared" si="104"/>
        <v>0</v>
      </c>
      <c r="D276" s="12">
        <f t="shared" si="104"/>
        <v>0</v>
      </c>
      <c r="E276" s="12">
        <f t="shared" si="104"/>
        <v>0</v>
      </c>
      <c r="F276" s="12">
        <f t="shared" si="104"/>
        <v>0</v>
      </c>
      <c r="G276" s="12">
        <f t="shared" si="104"/>
        <v>0</v>
      </c>
      <c r="H276" s="12">
        <f t="shared" si="104"/>
        <v>0</v>
      </c>
      <c r="I276" s="12">
        <f t="shared" si="104"/>
        <v>0</v>
      </c>
      <c r="J276" s="12">
        <f t="shared" si="104"/>
        <v>0</v>
      </c>
      <c r="K276" s="12">
        <f t="shared" si="104"/>
        <v>0</v>
      </c>
      <c r="L276" s="12">
        <f t="shared" si="104"/>
        <v>0</v>
      </c>
      <c r="M276" s="11">
        <v>1507126</v>
      </c>
    </row>
    <row r="277" spans="1:13" ht="12.75">
      <c r="A277" s="21" t="s">
        <v>617</v>
      </c>
      <c r="B277" s="12">
        <f aca="true" t="shared" si="105" ref="B277:L277">B278</f>
        <v>0</v>
      </c>
      <c r="C277" s="12">
        <f t="shared" si="105"/>
        <v>0</v>
      </c>
      <c r="D277" s="12">
        <f t="shared" si="105"/>
        <v>0</v>
      </c>
      <c r="E277" s="12">
        <f t="shared" si="105"/>
        <v>0</v>
      </c>
      <c r="F277" s="12">
        <f t="shared" si="105"/>
        <v>0</v>
      </c>
      <c r="G277" s="12">
        <f t="shared" si="105"/>
        <v>0</v>
      </c>
      <c r="H277" s="12">
        <f t="shared" si="105"/>
        <v>0</v>
      </c>
      <c r="I277" s="12">
        <f t="shared" si="105"/>
        <v>0</v>
      </c>
      <c r="J277" s="12">
        <f t="shared" si="105"/>
        <v>0</v>
      </c>
      <c r="K277" s="12">
        <f t="shared" si="105"/>
        <v>0</v>
      </c>
      <c r="L277" s="12">
        <f t="shared" si="105"/>
        <v>0</v>
      </c>
      <c r="M277" s="11">
        <v>1507178</v>
      </c>
    </row>
    <row r="278" spans="1:13" ht="12.75">
      <c r="A278" s="22" t="s">
        <v>618</v>
      </c>
      <c r="B278" s="10">
        <v>0</v>
      </c>
      <c r="C278" s="10">
        <v>0</v>
      </c>
      <c r="D278" s="10">
        <v>0</v>
      </c>
      <c r="E278" s="9">
        <f>+C278+D278</f>
        <v>0</v>
      </c>
      <c r="F278" s="10">
        <v>0</v>
      </c>
      <c r="G278" s="10">
        <v>0</v>
      </c>
      <c r="H278" s="10">
        <v>0</v>
      </c>
      <c r="I278" s="9">
        <f>+F278-G278-H278</f>
        <v>0</v>
      </c>
      <c r="J278" s="10">
        <v>0</v>
      </c>
      <c r="K278" s="9">
        <f>+C278+G278</f>
        <v>0</v>
      </c>
      <c r="L278" s="9">
        <f>+D278+I278</f>
        <v>0</v>
      </c>
      <c r="M278" s="11">
        <v>1507360</v>
      </c>
    </row>
    <row r="279" spans="1:13" ht="12.75">
      <c r="A279" s="19" t="s">
        <v>619</v>
      </c>
      <c r="B279" s="10">
        <v>0</v>
      </c>
      <c r="C279" s="10">
        <v>0</v>
      </c>
      <c r="D279" s="10">
        <v>0</v>
      </c>
      <c r="E279" s="9">
        <f>+C279+D279</f>
        <v>0</v>
      </c>
      <c r="F279" s="10">
        <v>0</v>
      </c>
      <c r="G279" s="10">
        <v>0</v>
      </c>
      <c r="H279" s="10">
        <v>0</v>
      </c>
      <c r="I279" s="9">
        <f>+F279-G279-H279</f>
        <v>0</v>
      </c>
      <c r="J279" s="10">
        <v>0</v>
      </c>
      <c r="K279" s="9">
        <f>+C279+G279</f>
        <v>0</v>
      </c>
      <c r="L279" s="9">
        <f>+D279+I279</f>
        <v>0</v>
      </c>
      <c r="M279" s="11">
        <v>1558836</v>
      </c>
    </row>
    <row r="280" spans="1:13" ht="12.75">
      <c r="A280" s="18" t="s">
        <v>620</v>
      </c>
      <c r="B280" s="12">
        <f aca="true" t="shared" si="106" ref="B280:L281">B281</f>
        <v>0</v>
      </c>
      <c r="C280" s="12">
        <f t="shared" si="106"/>
        <v>0</v>
      </c>
      <c r="D280" s="12">
        <f t="shared" si="106"/>
        <v>0</v>
      </c>
      <c r="E280" s="12">
        <f t="shared" si="106"/>
        <v>0</v>
      </c>
      <c r="F280" s="12">
        <f t="shared" si="106"/>
        <v>0</v>
      </c>
      <c r="G280" s="12">
        <f t="shared" si="106"/>
        <v>0</v>
      </c>
      <c r="H280" s="12">
        <f t="shared" si="106"/>
        <v>0</v>
      </c>
      <c r="I280" s="12">
        <f t="shared" si="106"/>
        <v>0</v>
      </c>
      <c r="J280" s="12">
        <f t="shared" si="106"/>
        <v>0</v>
      </c>
      <c r="K280" s="12">
        <f t="shared" si="106"/>
        <v>0</v>
      </c>
      <c r="L280" s="12">
        <f t="shared" si="106"/>
        <v>0</v>
      </c>
      <c r="M280" s="11">
        <v>1507127</v>
      </c>
    </row>
    <row r="281" spans="1:13" ht="12.75">
      <c r="A281" s="21" t="s">
        <v>620</v>
      </c>
      <c r="B281" s="12">
        <f t="shared" si="106"/>
        <v>0</v>
      </c>
      <c r="C281" s="12">
        <f t="shared" si="106"/>
        <v>0</v>
      </c>
      <c r="D281" s="12">
        <f t="shared" si="106"/>
        <v>0</v>
      </c>
      <c r="E281" s="12">
        <f t="shared" si="106"/>
        <v>0</v>
      </c>
      <c r="F281" s="12">
        <f t="shared" si="106"/>
        <v>0</v>
      </c>
      <c r="G281" s="12">
        <f t="shared" si="106"/>
        <v>0</v>
      </c>
      <c r="H281" s="12">
        <f t="shared" si="106"/>
        <v>0</v>
      </c>
      <c r="I281" s="12">
        <f t="shared" si="106"/>
        <v>0</v>
      </c>
      <c r="J281" s="12">
        <f t="shared" si="106"/>
        <v>0</v>
      </c>
      <c r="K281" s="12">
        <f t="shared" si="106"/>
        <v>0</v>
      </c>
      <c r="L281" s="12">
        <f t="shared" si="106"/>
        <v>0</v>
      </c>
      <c r="M281" s="11">
        <v>1507179</v>
      </c>
    </row>
    <row r="282" spans="1:13" ht="12.75">
      <c r="A282" s="22" t="s">
        <v>621</v>
      </c>
      <c r="B282" s="10">
        <v>0</v>
      </c>
      <c r="C282" s="10">
        <v>0</v>
      </c>
      <c r="D282" s="10">
        <v>0</v>
      </c>
      <c r="E282" s="9">
        <f>+C282+D282</f>
        <v>0</v>
      </c>
      <c r="F282" s="10">
        <v>0</v>
      </c>
      <c r="G282" s="10">
        <v>0</v>
      </c>
      <c r="H282" s="10">
        <v>0</v>
      </c>
      <c r="I282" s="9">
        <f>+F282-G282-H282</f>
        <v>0</v>
      </c>
      <c r="J282" s="10">
        <v>0</v>
      </c>
      <c r="K282" s="9">
        <f>+C282+G282</f>
        <v>0</v>
      </c>
      <c r="L282" s="9">
        <f>+D282+I282</f>
        <v>0</v>
      </c>
      <c r="M282" s="11">
        <v>1507361</v>
      </c>
    </row>
    <row r="283" spans="1:13" ht="12.75">
      <c r="A283" s="18" t="s">
        <v>318</v>
      </c>
      <c r="B283" s="12">
        <f aca="true" t="shared" si="107" ref="B283:L283">B284+B285+B290+B291+B292+B293+B294+B295+B296</f>
        <v>0</v>
      </c>
      <c r="C283" s="12">
        <f t="shared" si="107"/>
        <v>0</v>
      </c>
      <c r="D283" s="12">
        <f t="shared" si="107"/>
        <v>0</v>
      </c>
      <c r="E283" s="12">
        <f t="shared" si="107"/>
        <v>0</v>
      </c>
      <c r="F283" s="12">
        <f t="shared" si="107"/>
        <v>0</v>
      </c>
      <c r="G283" s="12">
        <f t="shared" si="107"/>
        <v>0</v>
      </c>
      <c r="H283" s="12">
        <f t="shared" si="107"/>
        <v>0</v>
      </c>
      <c r="I283" s="12">
        <f t="shared" si="107"/>
        <v>0</v>
      </c>
      <c r="J283" s="12">
        <f t="shared" si="107"/>
        <v>0</v>
      </c>
      <c r="K283" s="12">
        <f t="shared" si="107"/>
        <v>0</v>
      </c>
      <c r="L283" s="12">
        <f t="shared" si="107"/>
        <v>0</v>
      </c>
      <c r="M283" s="11">
        <v>1507128</v>
      </c>
    </row>
    <row r="284" spans="1:13" ht="38.25">
      <c r="A284" s="19" t="s">
        <v>622</v>
      </c>
      <c r="B284" s="10">
        <v>0</v>
      </c>
      <c r="C284" s="10">
        <v>0</v>
      </c>
      <c r="D284" s="10">
        <v>0</v>
      </c>
      <c r="E284" s="9">
        <f>+C284+D284</f>
        <v>0</v>
      </c>
      <c r="F284" s="10">
        <v>0</v>
      </c>
      <c r="G284" s="10">
        <v>0</v>
      </c>
      <c r="H284" s="10">
        <v>0</v>
      </c>
      <c r="I284" s="9">
        <f>+F284-G284-H284</f>
        <v>0</v>
      </c>
      <c r="J284" s="10">
        <v>0</v>
      </c>
      <c r="K284" s="9">
        <f>+C284+G284</f>
        <v>0</v>
      </c>
      <c r="L284" s="9">
        <f>+D284+I284</f>
        <v>0</v>
      </c>
      <c r="M284" s="11">
        <v>1507180</v>
      </c>
    </row>
    <row r="285" spans="1:13" ht="38.25">
      <c r="A285" s="21" t="s">
        <v>623</v>
      </c>
      <c r="B285" s="12">
        <f aca="true" t="shared" si="108" ref="B285:L285">B286+B287+B288+B289</f>
        <v>0</v>
      </c>
      <c r="C285" s="12">
        <f t="shared" si="108"/>
        <v>0</v>
      </c>
      <c r="D285" s="12">
        <f t="shared" si="108"/>
        <v>0</v>
      </c>
      <c r="E285" s="12">
        <f t="shared" si="108"/>
        <v>0</v>
      </c>
      <c r="F285" s="12">
        <f t="shared" si="108"/>
        <v>0</v>
      </c>
      <c r="G285" s="12">
        <f t="shared" si="108"/>
        <v>0</v>
      </c>
      <c r="H285" s="12">
        <f t="shared" si="108"/>
        <v>0</v>
      </c>
      <c r="I285" s="12">
        <f t="shared" si="108"/>
        <v>0</v>
      </c>
      <c r="J285" s="12">
        <f t="shared" si="108"/>
        <v>0</v>
      </c>
      <c r="K285" s="12">
        <f t="shared" si="108"/>
        <v>0</v>
      </c>
      <c r="L285" s="12">
        <f t="shared" si="108"/>
        <v>0</v>
      </c>
      <c r="M285" s="11">
        <v>1507181</v>
      </c>
    </row>
    <row r="286" spans="1:13" ht="25.5">
      <c r="A286" s="22" t="s">
        <v>624</v>
      </c>
      <c r="B286" s="10">
        <v>0</v>
      </c>
      <c r="C286" s="10">
        <v>0</v>
      </c>
      <c r="D286" s="10">
        <v>0</v>
      </c>
      <c r="E286" s="9">
        <f aca="true" t="shared" si="109" ref="E286:E296">+C286+D286</f>
        <v>0</v>
      </c>
      <c r="F286" s="10">
        <v>0</v>
      </c>
      <c r="G286" s="10">
        <v>0</v>
      </c>
      <c r="H286" s="10">
        <v>0</v>
      </c>
      <c r="I286" s="9">
        <f aca="true" t="shared" si="110" ref="I286:I296">+F286-G286-H286</f>
        <v>0</v>
      </c>
      <c r="J286" s="10">
        <v>0</v>
      </c>
      <c r="K286" s="9">
        <f aca="true" t="shared" si="111" ref="K286:K296">+C286+G286</f>
        <v>0</v>
      </c>
      <c r="L286" s="9">
        <f aca="true" t="shared" si="112" ref="L286:L296">+D286+I286</f>
        <v>0</v>
      </c>
      <c r="M286" s="11">
        <v>1507362</v>
      </c>
    </row>
    <row r="287" spans="1:13" ht="25.5">
      <c r="A287" s="22" t="s">
        <v>625</v>
      </c>
      <c r="B287" s="10">
        <v>0</v>
      </c>
      <c r="C287" s="10">
        <v>0</v>
      </c>
      <c r="D287" s="10">
        <v>0</v>
      </c>
      <c r="E287" s="9">
        <f t="shared" si="109"/>
        <v>0</v>
      </c>
      <c r="F287" s="10">
        <v>0</v>
      </c>
      <c r="G287" s="10">
        <v>0</v>
      </c>
      <c r="H287" s="10">
        <v>0</v>
      </c>
      <c r="I287" s="9">
        <f t="shared" si="110"/>
        <v>0</v>
      </c>
      <c r="J287" s="10">
        <v>0</v>
      </c>
      <c r="K287" s="9">
        <f t="shared" si="111"/>
        <v>0</v>
      </c>
      <c r="L287" s="9">
        <f t="shared" si="112"/>
        <v>0</v>
      </c>
      <c r="M287" s="11">
        <v>1507363</v>
      </c>
    </row>
    <row r="288" spans="1:13" ht="38.25">
      <c r="A288" s="22" t="s">
        <v>626</v>
      </c>
      <c r="B288" s="10">
        <v>0</v>
      </c>
      <c r="C288" s="10">
        <v>0</v>
      </c>
      <c r="D288" s="10">
        <v>0</v>
      </c>
      <c r="E288" s="9">
        <f t="shared" si="109"/>
        <v>0</v>
      </c>
      <c r="F288" s="10">
        <v>0</v>
      </c>
      <c r="G288" s="10">
        <v>0</v>
      </c>
      <c r="H288" s="10">
        <v>0</v>
      </c>
      <c r="I288" s="9">
        <f t="shared" si="110"/>
        <v>0</v>
      </c>
      <c r="J288" s="10">
        <v>0</v>
      </c>
      <c r="K288" s="9">
        <f t="shared" si="111"/>
        <v>0</v>
      </c>
      <c r="L288" s="9">
        <f t="shared" si="112"/>
        <v>0</v>
      </c>
      <c r="M288" s="11">
        <v>1507364</v>
      </c>
    </row>
    <row r="289" spans="1:13" ht="25.5">
      <c r="A289" s="22" t="s">
        <v>627</v>
      </c>
      <c r="B289" s="10">
        <v>0</v>
      </c>
      <c r="C289" s="10">
        <v>0</v>
      </c>
      <c r="D289" s="10">
        <v>0</v>
      </c>
      <c r="E289" s="9">
        <f t="shared" si="109"/>
        <v>0</v>
      </c>
      <c r="F289" s="10">
        <v>0</v>
      </c>
      <c r="G289" s="10">
        <v>0</v>
      </c>
      <c r="H289" s="10">
        <v>0</v>
      </c>
      <c r="I289" s="9">
        <f t="shared" si="110"/>
        <v>0</v>
      </c>
      <c r="J289" s="10">
        <v>0</v>
      </c>
      <c r="K289" s="9">
        <f t="shared" si="111"/>
        <v>0</v>
      </c>
      <c r="L289" s="9">
        <f t="shared" si="112"/>
        <v>0</v>
      </c>
      <c r="M289" s="11">
        <v>1507365</v>
      </c>
    </row>
    <row r="290" spans="1:13" ht="76.5">
      <c r="A290" s="19" t="s">
        <v>628</v>
      </c>
      <c r="B290" s="10">
        <v>0</v>
      </c>
      <c r="C290" s="10">
        <v>0</v>
      </c>
      <c r="D290" s="10">
        <v>0</v>
      </c>
      <c r="E290" s="9">
        <f t="shared" si="109"/>
        <v>0</v>
      </c>
      <c r="F290" s="10">
        <v>0</v>
      </c>
      <c r="G290" s="10">
        <v>0</v>
      </c>
      <c r="H290" s="10">
        <v>0</v>
      </c>
      <c r="I290" s="9">
        <f t="shared" si="110"/>
        <v>0</v>
      </c>
      <c r="J290" s="10">
        <v>0</v>
      </c>
      <c r="K290" s="9">
        <f t="shared" si="111"/>
        <v>0</v>
      </c>
      <c r="L290" s="9">
        <f t="shared" si="112"/>
        <v>0</v>
      </c>
      <c r="M290" s="11">
        <v>1507182</v>
      </c>
    </row>
    <row r="291" spans="1:13" ht="38.25">
      <c r="A291" s="19" t="s">
        <v>629</v>
      </c>
      <c r="B291" s="10">
        <v>0</v>
      </c>
      <c r="C291" s="10">
        <v>0</v>
      </c>
      <c r="D291" s="10">
        <v>0</v>
      </c>
      <c r="E291" s="9">
        <f t="shared" si="109"/>
        <v>0</v>
      </c>
      <c r="F291" s="10">
        <v>0</v>
      </c>
      <c r="G291" s="10">
        <v>0</v>
      </c>
      <c r="H291" s="10">
        <v>0</v>
      </c>
      <c r="I291" s="9">
        <f t="shared" si="110"/>
        <v>0</v>
      </c>
      <c r="J291" s="10">
        <v>0</v>
      </c>
      <c r="K291" s="9">
        <f t="shared" si="111"/>
        <v>0</v>
      </c>
      <c r="L291" s="9">
        <f t="shared" si="112"/>
        <v>0</v>
      </c>
      <c r="M291" s="11">
        <v>1507183</v>
      </c>
    </row>
    <row r="292" spans="1:13" ht="38.25">
      <c r="A292" s="19" t="s">
        <v>327</v>
      </c>
      <c r="B292" s="10">
        <v>0</v>
      </c>
      <c r="C292" s="10">
        <v>0</v>
      </c>
      <c r="D292" s="10">
        <v>0</v>
      </c>
      <c r="E292" s="9">
        <f t="shared" si="109"/>
        <v>0</v>
      </c>
      <c r="F292" s="10">
        <v>0</v>
      </c>
      <c r="G292" s="10">
        <v>0</v>
      </c>
      <c r="H292" s="10">
        <v>0</v>
      </c>
      <c r="I292" s="9">
        <f t="shared" si="110"/>
        <v>0</v>
      </c>
      <c r="J292" s="10">
        <v>0</v>
      </c>
      <c r="K292" s="9">
        <f t="shared" si="111"/>
        <v>0</v>
      </c>
      <c r="L292" s="9">
        <f t="shared" si="112"/>
        <v>0</v>
      </c>
      <c r="M292" s="11">
        <v>1507184</v>
      </c>
    </row>
    <row r="293" spans="1:13" ht="25.5">
      <c r="A293" s="19" t="s">
        <v>630</v>
      </c>
      <c r="B293" s="10">
        <v>0</v>
      </c>
      <c r="C293" s="10">
        <v>0</v>
      </c>
      <c r="D293" s="10">
        <v>0</v>
      </c>
      <c r="E293" s="9">
        <f t="shared" si="109"/>
        <v>0</v>
      </c>
      <c r="F293" s="10">
        <v>0</v>
      </c>
      <c r="G293" s="10">
        <v>0</v>
      </c>
      <c r="H293" s="10">
        <v>0</v>
      </c>
      <c r="I293" s="9">
        <f t="shared" si="110"/>
        <v>0</v>
      </c>
      <c r="J293" s="10">
        <v>0</v>
      </c>
      <c r="K293" s="9">
        <f t="shared" si="111"/>
        <v>0</v>
      </c>
      <c r="L293" s="9">
        <f t="shared" si="112"/>
        <v>0</v>
      </c>
      <c r="M293" s="11">
        <v>1507185</v>
      </c>
    </row>
    <row r="294" spans="1:13" ht="38.25">
      <c r="A294" s="19" t="s">
        <v>329</v>
      </c>
      <c r="B294" s="10">
        <v>0</v>
      </c>
      <c r="C294" s="10">
        <v>0</v>
      </c>
      <c r="D294" s="10">
        <v>0</v>
      </c>
      <c r="E294" s="9">
        <f t="shared" si="109"/>
        <v>0</v>
      </c>
      <c r="F294" s="10">
        <v>0</v>
      </c>
      <c r="G294" s="10">
        <v>0</v>
      </c>
      <c r="H294" s="10">
        <v>0</v>
      </c>
      <c r="I294" s="9">
        <f t="shared" si="110"/>
        <v>0</v>
      </c>
      <c r="J294" s="10">
        <v>0</v>
      </c>
      <c r="K294" s="9">
        <f t="shared" si="111"/>
        <v>0</v>
      </c>
      <c r="L294" s="9">
        <f t="shared" si="112"/>
        <v>0</v>
      </c>
      <c r="M294" s="11">
        <v>1507186</v>
      </c>
    </row>
    <row r="295" spans="1:13" ht="25.5">
      <c r="A295" s="19" t="s">
        <v>330</v>
      </c>
      <c r="B295" s="10">
        <v>0</v>
      </c>
      <c r="C295" s="10">
        <v>0</v>
      </c>
      <c r="D295" s="10">
        <v>0</v>
      </c>
      <c r="E295" s="9">
        <f t="shared" si="109"/>
        <v>0</v>
      </c>
      <c r="F295" s="10">
        <v>0</v>
      </c>
      <c r="G295" s="10">
        <v>0</v>
      </c>
      <c r="H295" s="10">
        <v>0</v>
      </c>
      <c r="I295" s="9">
        <f t="shared" si="110"/>
        <v>0</v>
      </c>
      <c r="J295" s="10">
        <v>0</v>
      </c>
      <c r="K295" s="9">
        <f t="shared" si="111"/>
        <v>0</v>
      </c>
      <c r="L295" s="9">
        <f t="shared" si="112"/>
        <v>0</v>
      </c>
      <c r="M295" s="11">
        <v>1507187</v>
      </c>
    </row>
    <row r="296" spans="1:13" ht="25.5">
      <c r="A296" s="19" t="s">
        <v>331</v>
      </c>
      <c r="B296" s="10">
        <v>0</v>
      </c>
      <c r="C296" s="10">
        <v>0</v>
      </c>
      <c r="D296" s="10">
        <v>0</v>
      </c>
      <c r="E296" s="9">
        <f t="shared" si="109"/>
        <v>0</v>
      </c>
      <c r="F296" s="10">
        <v>0</v>
      </c>
      <c r="G296" s="10">
        <v>0</v>
      </c>
      <c r="H296" s="10">
        <v>0</v>
      </c>
      <c r="I296" s="9">
        <f t="shared" si="110"/>
        <v>0</v>
      </c>
      <c r="J296" s="10">
        <v>0</v>
      </c>
      <c r="K296" s="9">
        <f t="shared" si="111"/>
        <v>0</v>
      </c>
      <c r="L296" s="9">
        <f t="shared" si="112"/>
        <v>0</v>
      </c>
      <c r="M296" s="11">
        <v>1507188</v>
      </c>
    </row>
    <row r="297" spans="1:13" ht="12.75">
      <c r="A297" s="16" t="s">
        <v>631</v>
      </c>
      <c r="B297" s="12">
        <f aca="true" t="shared" si="113" ref="B297:L297">B298+B345+B352+B353</f>
        <v>456000</v>
      </c>
      <c r="C297" s="12">
        <f t="shared" si="113"/>
        <v>0</v>
      </c>
      <c r="D297" s="12">
        <f t="shared" si="113"/>
        <v>154234.5</v>
      </c>
      <c r="E297" s="12">
        <f t="shared" si="113"/>
        <v>154234.5</v>
      </c>
      <c r="F297" s="12">
        <f t="shared" si="113"/>
        <v>251361.92</v>
      </c>
      <c r="G297" s="12">
        <f t="shared" si="113"/>
        <v>113202.11</v>
      </c>
      <c r="H297" s="12">
        <f t="shared" si="113"/>
        <v>127705.91</v>
      </c>
      <c r="I297" s="12">
        <f t="shared" si="113"/>
        <v>10453.899999999994</v>
      </c>
      <c r="J297" s="12">
        <f t="shared" si="113"/>
        <v>707361.92</v>
      </c>
      <c r="K297" s="12">
        <f t="shared" si="113"/>
        <v>113202.11</v>
      </c>
      <c r="L297" s="12">
        <f t="shared" si="113"/>
        <v>164688.4</v>
      </c>
      <c r="M297" s="11">
        <v>1507116</v>
      </c>
    </row>
    <row r="298" spans="1:13" ht="12.75">
      <c r="A298" s="18" t="s">
        <v>632</v>
      </c>
      <c r="B298" s="12">
        <f aca="true" t="shared" si="114" ref="B298:L298">B299+B308+B322+B324+B329+B335+B344</f>
        <v>456000</v>
      </c>
      <c r="C298" s="12">
        <f t="shared" si="114"/>
        <v>0</v>
      </c>
      <c r="D298" s="12">
        <f t="shared" si="114"/>
        <v>154234.5</v>
      </c>
      <c r="E298" s="12">
        <f t="shared" si="114"/>
        <v>154234.5</v>
      </c>
      <c r="F298" s="12">
        <f t="shared" si="114"/>
        <v>251361.92</v>
      </c>
      <c r="G298" s="12">
        <f t="shared" si="114"/>
        <v>113202.11</v>
      </c>
      <c r="H298" s="12">
        <f t="shared" si="114"/>
        <v>127705.91</v>
      </c>
      <c r="I298" s="12">
        <f t="shared" si="114"/>
        <v>10453.899999999994</v>
      </c>
      <c r="J298" s="12">
        <f t="shared" si="114"/>
        <v>707361.92</v>
      </c>
      <c r="K298" s="12">
        <f t="shared" si="114"/>
        <v>113202.11</v>
      </c>
      <c r="L298" s="12">
        <f t="shared" si="114"/>
        <v>164688.4</v>
      </c>
      <c r="M298" s="11">
        <v>1507129</v>
      </c>
    </row>
    <row r="299" spans="1:13" ht="12.75">
      <c r="A299" s="21" t="s">
        <v>633</v>
      </c>
      <c r="B299" s="12">
        <f aca="true" t="shared" si="115" ref="B299:L299">B300+B301+B303+B304+B305+B306+B307</f>
        <v>0</v>
      </c>
      <c r="C299" s="12">
        <f t="shared" si="115"/>
        <v>0</v>
      </c>
      <c r="D299" s="12">
        <f t="shared" si="115"/>
        <v>0</v>
      </c>
      <c r="E299" s="12">
        <f t="shared" si="115"/>
        <v>0</v>
      </c>
      <c r="F299" s="12">
        <f t="shared" si="115"/>
        <v>251361.92</v>
      </c>
      <c r="G299" s="12">
        <f t="shared" si="115"/>
        <v>113202.11</v>
      </c>
      <c r="H299" s="12">
        <f t="shared" si="115"/>
        <v>127705.91</v>
      </c>
      <c r="I299" s="12">
        <f t="shared" si="115"/>
        <v>10453.899999999994</v>
      </c>
      <c r="J299" s="12">
        <f t="shared" si="115"/>
        <v>251361.92</v>
      </c>
      <c r="K299" s="12">
        <f t="shared" si="115"/>
        <v>113202.11</v>
      </c>
      <c r="L299" s="12">
        <f t="shared" si="115"/>
        <v>10453.899999999994</v>
      </c>
      <c r="M299" s="11">
        <v>1507189</v>
      </c>
    </row>
    <row r="300" spans="1:13" ht="12.75">
      <c r="A300" s="22" t="s">
        <v>634</v>
      </c>
      <c r="B300" s="10">
        <v>0</v>
      </c>
      <c r="C300" s="10">
        <v>0</v>
      </c>
      <c r="D300" s="10">
        <v>0</v>
      </c>
      <c r="E300" s="9">
        <f>+C300+D300</f>
        <v>0</v>
      </c>
      <c r="F300" s="10">
        <v>0</v>
      </c>
      <c r="G300" s="10">
        <v>0</v>
      </c>
      <c r="H300" s="10">
        <v>0</v>
      </c>
      <c r="I300" s="9">
        <f>+F300-G300-H300</f>
        <v>0</v>
      </c>
      <c r="J300" s="10">
        <v>0</v>
      </c>
      <c r="K300" s="9">
        <f>+C300+G300</f>
        <v>0</v>
      </c>
      <c r="L300" s="9">
        <f>+D300+I300</f>
        <v>0</v>
      </c>
      <c r="M300" s="11">
        <v>1507366</v>
      </c>
    </row>
    <row r="301" spans="1:13" ht="12.75">
      <c r="A301" s="23" t="s">
        <v>635</v>
      </c>
      <c r="B301" s="12">
        <f aca="true" t="shared" si="116" ref="B301:L301">B302</f>
        <v>0</v>
      </c>
      <c r="C301" s="12">
        <f t="shared" si="116"/>
        <v>0</v>
      </c>
      <c r="D301" s="12">
        <f t="shared" si="116"/>
        <v>0</v>
      </c>
      <c r="E301" s="12">
        <f t="shared" si="116"/>
        <v>0</v>
      </c>
      <c r="F301" s="12">
        <f t="shared" si="116"/>
        <v>251361.92</v>
      </c>
      <c r="G301" s="12">
        <f t="shared" si="116"/>
        <v>113202.11</v>
      </c>
      <c r="H301" s="12">
        <f t="shared" si="116"/>
        <v>127705.91</v>
      </c>
      <c r="I301" s="12">
        <f t="shared" si="116"/>
        <v>10453.899999999994</v>
      </c>
      <c r="J301" s="12">
        <f t="shared" si="116"/>
        <v>251361.92</v>
      </c>
      <c r="K301" s="12">
        <f t="shared" si="116"/>
        <v>113202.11</v>
      </c>
      <c r="L301" s="12">
        <f t="shared" si="116"/>
        <v>10453.899999999994</v>
      </c>
      <c r="M301" s="11">
        <v>1507367</v>
      </c>
    </row>
    <row r="302" spans="1:13" ht="12.75">
      <c r="A302" s="24" t="s">
        <v>635</v>
      </c>
      <c r="B302" s="10">
        <v>0</v>
      </c>
      <c r="C302" s="10">
        <v>0</v>
      </c>
      <c r="D302" s="10">
        <v>0</v>
      </c>
      <c r="E302" s="9">
        <f aca="true" t="shared" si="117" ref="E302:E307">+C302+D302</f>
        <v>0</v>
      </c>
      <c r="F302" s="10">
        <v>251361.92</v>
      </c>
      <c r="G302" s="10">
        <v>113202.11</v>
      </c>
      <c r="H302" s="10">
        <v>127705.91</v>
      </c>
      <c r="I302" s="9">
        <f aca="true" t="shared" si="118" ref="I302:I307">+F302-G302-H302</f>
        <v>10453.899999999994</v>
      </c>
      <c r="J302" s="10">
        <v>251361.92</v>
      </c>
      <c r="K302" s="9">
        <f aca="true" t="shared" si="119" ref="K302:K307">+C302+G302</f>
        <v>113202.11</v>
      </c>
      <c r="L302" s="9">
        <f aca="true" t="shared" si="120" ref="L302:L307">+D302+I302</f>
        <v>10453.899999999994</v>
      </c>
      <c r="M302" s="11">
        <v>1507396</v>
      </c>
    </row>
    <row r="303" spans="1:13" ht="12.75">
      <c r="A303" s="22" t="s">
        <v>636</v>
      </c>
      <c r="B303" s="10">
        <v>0</v>
      </c>
      <c r="C303" s="10">
        <v>0</v>
      </c>
      <c r="D303" s="10">
        <v>0</v>
      </c>
      <c r="E303" s="9">
        <f t="shared" si="117"/>
        <v>0</v>
      </c>
      <c r="F303" s="10">
        <v>0</v>
      </c>
      <c r="G303" s="10">
        <v>0</v>
      </c>
      <c r="H303" s="10">
        <v>0</v>
      </c>
      <c r="I303" s="9">
        <f t="shared" si="118"/>
        <v>0</v>
      </c>
      <c r="J303" s="10">
        <v>0</v>
      </c>
      <c r="K303" s="9">
        <f t="shared" si="119"/>
        <v>0</v>
      </c>
      <c r="L303" s="9">
        <f t="shared" si="120"/>
        <v>0</v>
      </c>
      <c r="M303" s="11">
        <v>1558837</v>
      </c>
    </row>
    <row r="304" spans="1:13" ht="25.5">
      <c r="A304" s="22" t="s">
        <v>637</v>
      </c>
      <c r="B304" s="10">
        <v>0</v>
      </c>
      <c r="C304" s="10">
        <v>0</v>
      </c>
      <c r="D304" s="10">
        <v>0</v>
      </c>
      <c r="E304" s="9">
        <f t="shared" si="117"/>
        <v>0</v>
      </c>
      <c r="F304" s="10">
        <v>0</v>
      </c>
      <c r="G304" s="10">
        <v>0</v>
      </c>
      <c r="H304" s="10">
        <v>0</v>
      </c>
      <c r="I304" s="9">
        <f t="shared" si="118"/>
        <v>0</v>
      </c>
      <c r="J304" s="10">
        <v>0</v>
      </c>
      <c r="K304" s="9">
        <f t="shared" si="119"/>
        <v>0</v>
      </c>
      <c r="L304" s="9">
        <f t="shared" si="120"/>
        <v>0</v>
      </c>
      <c r="M304" s="11">
        <v>1558838</v>
      </c>
    </row>
    <row r="305" spans="1:13" ht="25.5">
      <c r="A305" s="22" t="s">
        <v>638</v>
      </c>
      <c r="B305" s="10">
        <v>0</v>
      </c>
      <c r="C305" s="10">
        <v>0</v>
      </c>
      <c r="D305" s="10">
        <v>0</v>
      </c>
      <c r="E305" s="9">
        <f t="shared" si="117"/>
        <v>0</v>
      </c>
      <c r="F305" s="10">
        <v>0</v>
      </c>
      <c r="G305" s="10">
        <v>0</v>
      </c>
      <c r="H305" s="10">
        <v>0</v>
      </c>
      <c r="I305" s="9">
        <f t="shared" si="118"/>
        <v>0</v>
      </c>
      <c r="J305" s="10">
        <v>0</v>
      </c>
      <c r="K305" s="9">
        <f t="shared" si="119"/>
        <v>0</v>
      </c>
      <c r="L305" s="9">
        <f t="shared" si="120"/>
        <v>0</v>
      </c>
      <c r="M305" s="11">
        <v>1558839</v>
      </c>
    </row>
    <row r="306" spans="1:13" ht="25.5">
      <c r="A306" s="22" t="s">
        <v>639</v>
      </c>
      <c r="B306" s="10">
        <v>0</v>
      </c>
      <c r="C306" s="10">
        <v>0</v>
      </c>
      <c r="D306" s="10">
        <v>0</v>
      </c>
      <c r="E306" s="9">
        <f t="shared" si="117"/>
        <v>0</v>
      </c>
      <c r="F306" s="10">
        <v>0</v>
      </c>
      <c r="G306" s="10">
        <v>0</v>
      </c>
      <c r="H306" s="10">
        <v>0</v>
      </c>
      <c r="I306" s="9">
        <f t="shared" si="118"/>
        <v>0</v>
      </c>
      <c r="J306" s="10">
        <v>0</v>
      </c>
      <c r="K306" s="9">
        <f t="shared" si="119"/>
        <v>0</v>
      </c>
      <c r="L306" s="9">
        <f t="shared" si="120"/>
        <v>0</v>
      </c>
      <c r="M306" s="11">
        <v>1507368</v>
      </c>
    </row>
    <row r="307" spans="1:13" ht="12.75">
      <c r="A307" s="22" t="s">
        <v>640</v>
      </c>
      <c r="B307" s="10">
        <v>0</v>
      </c>
      <c r="C307" s="10">
        <v>0</v>
      </c>
      <c r="D307" s="10">
        <v>0</v>
      </c>
      <c r="E307" s="9">
        <f t="shared" si="117"/>
        <v>0</v>
      </c>
      <c r="F307" s="10">
        <v>0</v>
      </c>
      <c r="G307" s="10">
        <v>0</v>
      </c>
      <c r="H307" s="10">
        <v>0</v>
      </c>
      <c r="I307" s="9">
        <f t="shared" si="118"/>
        <v>0</v>
      </c>
      <c r="J307" s="10">
        <v>0</v>
      </c>
      <c r="K307" s="9">
        <f t="shared" si="119"/>
        <v>0</v>
      </c>
      <c r="L307" s="9">
        <f t="shared" si="120"/>
        <v>0</v>
      </c>
      <c r="M307" s="11">
        <v>1507369</v>
      </c>
    </row>
    <row r="308" spans="1:13" ht="12.75">
      <c r="A308" s="21" t="s">
        <v>641</v>
      </c>
      <c r="B308" s="12">
        <f aca="true" t="shared" si="121" ref="B308:L308">B309+B310+B311+B312+B313+B314+B315+B316+B317+B318+B319+B320+B321</f>
        <v>456000</v>
      </c>
      <c r="C308" s="12">
        <f t="shared" si="121"/>
        <v>0</v>
      </c>
      <c r="D308" s="12">
        <f t="shared" si="121"/>
        <v>154234.5</v>
      </c>
      <c r="E308" s="12">
        <f t="shared" si="121"/>
        <v>154234.5</v>
      </c>
      <c r="F308" s="12">
        <f t="shared" si="121"/>
        <v>0</v>
      </c>
      <c r="G308" s="12">
        <f t="shared" si="121"/>
        <v>0</v>
      </c>
      <c r="H308" s="12">
        <f t="shared" si="121"/>
        <v>0</v>
      </c>
      <c r="I308" s="12">
        <f t="shared" si="121"/>
        <v>0</v>
      </c>
      <c r="J308" s="12">
        <f t="shared" si="121"/>
        <v>456000</v>
      </c>
      <c r="K308" s="12">
        <f t="shared" si="121"/>
        <v>0</v>
      </c>
      <c r="L308" s="12">
        <f t="shared" si="121"/>
        <v>154234.5</v>
      </c>
      <c r="M308" s="11">
        <v>1507190</v>
      </c>
    </row>
    <row r="309" spans="1:13" ht="12.75">
      <c r="A309" s="22" t="s">
        <v>642</v>
      </c>
      <c r="B309" s="10">
        <v>0</v>
      </c>
      <c r="C309" s="10">
        <v>0</v>
      </c>
      <c r="D309" s="10">
        <v>0</v>
      </c>
      <c r="E309" s="9">
        <f aca="true" t="shared" si="122" ref="E309:E321">+C309+D309</f>
        <v>0</v>
      </c>
      <c r="F309" s="10">
        <v>0</v>
      </c>
      <c r="G309" s="10">
        <v>0</v>
      </c>
      <c r="H309" s="10">
        <v>0</v>
      </c>
      <c r="I309" s="9">
        <f aca="true" t="shared" si="123" ref="I309:I321">+F309-G309-H309</f>
        <v>0</v>
      </c>
      <c r="J309" s="10">
        <v>0</v>
      </c>
      <c r="K309" s="9">
        <f aca="true" t="shared" si="124" ref="K309:K321">+C309+G309</f>
        <v>0</v>
      </c>
      <c r="L309" s="9">
        <f aca="true" t="shared" si="125" ref="L309:L321">+D309+I309</f>
        <v>0</v>
      </c>
      <c r="M309" s="11">
        <v>1507371</v>
      </c>
    </row>
    <row r="310" spans="1:13" ht="12.75">
      <c r="A310" s="22" t="s">
        <v>643</v>
      </c>
      <c r="B310" s="10">
        <v>0</v>
      </c>
      <c r="C310" s="10">
        <v>0</v>
      </c>
      <c r="D310" s="10">
        <v>0</v>
      </c>
      <c r="E310" s="9">
        <f t="shared" si="122"/>
        <v>0</v>
      </c>
      <c r="F310" s="10">
        <v>0</v>
      </c>
      <c r="G310" s="10">
        <v>0</v>
      </c>
      <c r="H310" s="10">
        <v>0</v>
      </c>
      <c r="I310" s="9">
        <f t="shared" si="123"/>
        <v>0</v>
      </c>
      <c r="J310" s="10">
        <v>0</v>
      </c>
      <c r="K310" s="9">
        <f t="shared" si="124"/>
        <v>0</v>
      </c>
      <c r="L310" s="9">
        <f t="shared" si="125"/>
        <v>0</v>
      </c>
      <c r="M310" s="11">
        <v>1507372</v>
      </c>
    </row>
    <row r="311" spans="1:13" ht="12.75">
      <c r="A311" s="22" t="s">
        <v>644</v>
      </c>
      <c r="B311" s="10">
        <v>0</v>
      </c>
      <c r="C311" s="10">
        <v>0</v>
      </c>
      <c r="D311" s="10">
        <v>0</v>
      </c>
      <c r="E311" s="9">
        <f t="shared" si="122"/>
        <v>0</v>
      </c>
      <c r="F311" s="10">
        <v>0</v>
      </c>
      <c r="G311" s="10">
        <v>0</v>
      </c>
      <c r="H311" s="10">
        <v>0</v>
      </c>
      <c r="I311" s="9">
        <f t="shared" si="123"/>
        <v>0</v>
      </c>
      <c r="J311" s="10">
        <v>0</v>
      </c>
      <c r="K311" s="9">
        <f t="shared" si="124"/>
        <v>0</v>
      </c>
      <c r="L311" s="9">
        <f t="shared" si="125"/>
        <v>0</v>
      </c>
      <c r="M311" s="11">
        <v>1558840</v>
      </c>
    </row>
    <row r="312" spans="1:13" ht="12.75">
      <c r="A312" s="22" t="s">
        <v>645</v>
      </c>
      <c r="B312" s="10">
        <v>15000</v>
      </c>
      <c r="C312" s="10">
        <v>0</v>
      </c>
      <c r="D312" s="10">
        <v>0</v>
      </c>
      <c r="E312" s="9">
        <f t="shared" si="122"/>
        <v>0</v>
      </c>
      <c r="F312" s="10">
        <v>0</v>
      </c>
      <c r="G312" s="10">
        <v>0</v>
      </c>
      <c r="H312" s="10">
        <v>0</v>
      </c>
      <c r="I312" s="9">
        <f t="shared" si="123"/>
        <v>0</v>
      </c>
      <c r="J312" s="10">
        <v>15000</v>
      </c>
      <c r="K312" s="9">
        <f t="shared" si="124"/>
        <v>0</v>
      </c>
      <c r="L312" s="9">
        <f t="shared" si="125"/>
        <v>0</v>
      </c>
      <c r="M312" s="11">
        <v>1507373</v>
      </c>
    </row>
    <row r="313" spans="1:13" ht="12.75">
      <c r="A313" s="22" t="s">
        <v>646</v>
      </c>
      <c r="B313" s="10">
        <v>0</v>
      </c>
      <c r="C313" s="10">
        <v>0</v>
      </c>
      <c r="D313" s="10">
        <v>0</v>
      </c>
      <c r="E313" s="9">
        <f t="shared" si="122"/>
        <v>0</v>
      </c>
      <c r="F313" s="10">
        <v>0</v>
      </c>
      <c r="G313" s="10">
        <v>0</v>
      </c>
      <c r="H313" s="10">
        <v>0</v>
      </c>
      <c r="I313" s="9">
        <f t="shared" si="123"/>
        <v>0</v>
      </c>
      <c r="J313" s="10">
        <v>0</v>
      </c>
      <c r="K313" s="9">
        <f t="shared" si="124"/>
        <v>0</v>
      </c>
      <c r="L313" s="9">
        <f t="shared" si="125"/>
        <v>0</v>
      </c>
      <c r="M313" s="11">
        <v>1507374</v>
      </c>
    </row>
    <row r="314" spans="1:13" ht="12.75">
      <c r="A314" s="22" t="s">
        <v>647</v>
      </c>
      <c r="B314" s="10">
        <v>0</v>
      </c>
      <c r="C314" s="10">
        <v>0</v>
      </c>
      <c r="D314" s="10">
        <v>0</v>
      </c>
      <c r="E314" s="9">
        <f t="shared" si="122"/>
        <v>0</v>
      </c>
      <c r="F314" s="10">
        <v>0</v>
      </c>
      <c r="G314" s="10">
        <v>0</v>
      </c>
      <c r="H314" s="10">
        <v>0</v>
      </c>
      <c r="I314" s="9">
        <f t="shared" si="123"/>
        <v>0</v>
      </c>
      <c r="J314" s="10">
        <v>0</v>
      </c>
      <c r="K314" s="9">
        <f t="shared" si="124"/>
        <v>0</v>
      </c>
      <c r="L314" s="9">
        <f t="shared" si="125"/>
        <v>0</v>
      </c>
      <c r="M314" s="11">
        <v>1507375</v>
      </c>
    </row>
    <row r="315" spans="1:13" ht="12.75">
      <c r="A315" s="22" t="s">
        <v>648</v>
      </c>
      <c r="B315" s="10">
        <v>431000</v>
      </c>
      <c r="C315" s="10">
        <v>0</v>
      </c>
      <c r="D315" s="10">
        <v>154234.5</v>
      </c>
      <c r="E315" s="9">
        <f t="shared" si="122"/>
        <v>154234.5</v>
      </c>
      <c r="F315" s="10">
        <v>0</v>
      </c>
      <c r="G315" s="10">
        <v>0</v>
      </c>
      <c r="H315" s="10">
        <v>0</v>
      </c>
      <c r="I315" s="9">
        <f t="shared" si="123"/>
        <v>0</v>
      </c>
      <c r="J315" s="10">
        <v>431000</v>
      </c>
      <c r="K315" s="9">
        <f t="shared" si="124"/>
        <v>0</v>
      </c>
      <c r="L315" s="9">
        <f t="shared" si="125"/>
        <v>154234.5</v>
      </c>
      <c r="M315" s="11">
        <v>1507376</v>
      </c>
    </row>
    <row r="316" spans="1:13" ht="12.75">
      <c r="A316" s="22" t="s">
        <v>649</v>
      </c>
      <c r="B316" s="10">
        <v>0</v>
      </c>
      <c r="C316" s="10">
        <v>0</v>
      </c>
      <c r="D316" s="10">
        <v>0</v>
      </c>
      <c r="E316" s="9">
        <f t="shared" si="122"/>
        <v>0</v>
      </c>
      <c r="F316" s="10">
        <v>0</v>
      </c>
      <c r="G316" s="10">
        <v>0</v>
      </c>
      <c r="H316" s="10">
        <v>0</v>
      </c>
      <c r="I316" s="9">
        <f t="shared" si="123"/>
        <v>0</v>
      </c>
      <c r="J316" s="10">
        <v>0</v>
      </c>
      <c r="K316" s="9">
        <f t="shared" si="124"/>
        <v>0</v>
      </c>
      <c r="L316" s="9">
        <f t="shared" si="125"/>
        <v>0</v>
      </c>
      <c r="M316" s="11">
        <v>1507377</v>
      </c>
    </row>
    <row r="317" spans="1:13" ht="12.75">
      <c r="A317" s="22" t="s">
        <v>650</v>
      </c>
      <c r="B317" s="10">
        <v>10000</v>
      </c>
      <c r="C317" s="10">
        <v>0</v>
      </c>
      <c r="D317" s="10">
        <v>0</v>
      </c>
      <c r="E317" s="9">
        <f t="shared" si="122"/>
        <v>0</v>
      </c>
      <c r="F317" s="10">
        <v>0</v>
      </c>
      <c r="G317" s="10">
        <v>0</v>
      </c>
      <c r="H317" s="10">
        <v>0</v>
      </c>
      <c r="I317" s="9">
        <f t="shared" si="123"/>
        <v>0</v>
      </c>
      <c r="J317" s="10">
        <v>10000</v>
      </c>
      <c r="K317" s="9">
        <f t="shared" si="124"/>
        <v>0</v>
      </c>
      <c r="L317" s="9">
        <f t="shared" si="125"/>
        <v>0</v>
      </c>
      <c r="M317" s="11">
        <v>1507378</v>
      </c>
    </row>
    <row r="318" spans="1:13" ht="12.75">
      <c r="A318" s="22" t="s">
        <v>651</v>
      </c>
      <c r="B318" s="10">
        <v>0</v>
      </c>
      <c r="C318" s="10">
        <v>0</v>
      </c>
      <c r="D318" s="10">
        <v>0</v>
      </c>
      <c r="E318" s="9">
        <f t="shared" si="122"/>
        <v>0</v>
      </c>
      <c r="F318" s="10">
        <v>0</v>
      </c>
      <c r="G318" s="10">
        <v>0</v>
      </c>
      <c r="H318" s="10">
        <v>0</v>
      </c>
      <c r="I318" s="9">
        <f t="shared" si="123"/>
        <v>0</v>
      </c>
      <c r="J318" s="10">
        <v>0</v>
      </c>
      <c r="K318" s="9">
        <f t="shared" si="124"/>
        <v>0</v>
      </c>
      <c r="L318" s="9">
        <f t="shared" si="125"/>
        <v>0</v>
      </c>
      <c r="M318" s="11">
        <v>1507379</v>
      </c>
    </row>
    <row r="319" spans="1:13" ht="12.75">
      <c r="A319" s="22" t="s">
        <v>652</v>
      </c>
      <c r="B319" s="10">
        <v>0</v>
      </c>
      <c r="C319" s="10">
        <v>0</v>
      </c>
      <c r="D319" s="10">
        <v>0</v>
      </c>
      <c r="E319" s="9">
        <f t="shared" si="122"/>
        <v>0</v>
      </c>
      <c r="F319" s="10">
        <v>0</v>
      </c>
      <c r="G319" s="10">
        <v>0</v>
      </c>
      <c r="H319" s="10">
        <v>0</v>
      </c>
      <c r="I319" s="9">
        <f t="shared" si="123"/>
        <v>0</v>
      </c>
      <c r="J319" s="10">
        <v>0</v>
      </c>
      <c r="K319" s="9">
        <f t="shared" si="124"/>
        <v>0</v>
      </c>
      <c r="L319" s="9">
        <f t="shared" si="125"/>
        <v>0</v>
      </c>
      <c r="M319" s="11">
        <v>1507380</v>
      </c>
    </row>
    <row r="320" spans="1:13" ht="25.5">
      <c r="A320" s="22" t="s">
        <v>653</v>
      </c>
      <c r="B320" s="10">
        <v>0</v>
      </c>
      <c r="C320" s="10">
        <v>0</v>
      </c>
      <c r="D320" s="10">
        <v>0</v>
      </c>
      <c r="E320" s="9">
        <f t="shared" si="122"/>
        <v>0</v>
      </c>
      <c r="F320" s="10">
        <v>0</v>
      </c>
      <c r="G320" s="10">
        <v>0</v>
      </c>
      <c r="H320" s="10">
        <v>0</v>
      </c>
      <c r="I320" s="9">
        <f t="shared" si="123"/>
        <v>0</v>
      </c>
      <c r="J320" s="10">
        <v>0</v>
      </c>
      <c r="K320" s="9">
        <f t="shared" si="124"/>
        <v>0</v>
      </c>
      <c r="L320" s="9">
        <f t="shared" si="125"/>
        <v>0</v>
      </c>
      <c r="M320" s="11">
        <v>1507381</v>
      </c>
    </row>
    <row r="321" spans="1:13" ht="25.5">
      <c r="A321" s="22" t="s">
        <v>654</v>
      </c>
      <c r="B321" s="10">
        <v>0</v>
      </c>
      <c r="C321" s="10">
        <v>0</v>
      </c>
      <c r="D321" s="10">
        <v>0</v>
      </c>
      <c r="E321" s="9">
        <f t="shared" si="122"/>
        <v>0</v>
      </c>
      <c r="F321" s="10">
        <v>0</v>
      </c>
      <c r="G321" s="10">
        <v>0</v>
      </c>
      <c r="H321" s="10">
        <v>0</v>
      </c>
      <c r="I321" s="9">
        <f t="shared" si="123"/>
        <v>0</v>
      </c>
      <c r="J321" s="10">
        <v>0</v>
      </c>
      <c r="K321" s="9">
        <f t="shared" si="124"/>
        <v>0</v>
      </c>
      <c r="L321" s="9">
        <f t="shared" si="125"/>
        <v>0</v>
      </c>
      <c r="M321" s="11">
        <v>1507382</v>
      </c>
    </row>
    <row r="322" spans="1:13" ht="12.75">
      <c r="A322" s="21" t="s">
        <v>655</v>
      </c>
      <c r="B322" s="12">
        <f aca="true" t="shared" si="126" ref="B322:L322">B323</f>
        <v>0</v>
      </c>
      <c r="C322" s="12">
        <f t="shared" si="126"/>
        <v>0</v>
      </c>
      <c r="D322" s="12">
        <f t="shared" si="126"/>
        <v>0</v>
      </c>
      <c r="E322" s="12">
        <f t="shared" si="126"/>
        <v>0</v>
      </c>
      <c r="F322" s="12">
        <f t="shared" si="126"/>
        <v>0</v>
      </c>
      <c r="G322" s="12">
        <f t="shared" si="126"/>
        <v>0</v>
      </c>
      <c r="H322" s="12">
        <f t="shared" si="126"/>
        <v>0</v>
      </c>
      <c r="I322" s="12">
        <f t="shared" si="126"/>
        <v>0</v>
      </c>
      <c r="J322" s="12">
        <f t="shared" si="126"/>
        <v>0</v>
      </c>
      <c r="K322" s="12">
        <f t="shared" si="126"/>
        <v>0</v>
      </c>
      <c r="L322" s="12">
        <f t="shared" si="126"/>
        <v>0</v>
      </c>
      <c r="M322" s="11">
        <v>1558841</v>
      </c>
    </row>
    <row r="323" spans="1:13" ht="12.75">
      <c r="A323" s="22" t="s">
        <v>656</v>
      </c>
      <c r="B323" s="10">
        <v>0</v>
      </c>
      <c r="C323" s="10">
        <v>0</v>
      </c>
      <c r="D323" s="10">
        <v>0</v>
      </c>
      <c r="E323" s="9">
        <f>+C323+D323</f>
        <v>0</v>
      </c>
      <c r="F323" s="10">
        <v>0</v>
      </c>
      <c r="G323" s="10">
        <v>0</v>
      </c>
      <c r="H323" s="10">
        <v>0</v>
      </c>
      <c r="I323" s="9">
        <f>+F323-G323-H323</f>
        <v>0</v>
      </c>
      <c r="J323" s="10">
        <v>0</v>
      </c>
      <c r="K323" s="9">
        <f>+C323+G323</f>
        <v>0</v>
      </c>
      <c r="L323" s="9">
        <f>+D323+I323</f>
        <v>0</v>
      </c>
      <c r="M323" s="11">
        <v>1558842</v>
      </c>
    </row>
    <row r="324" spans="1:13" ht="12.75">
      <c r="A324" s="21" t="s">
        <v>657</v>
      </c>
      <c r="B324" s="12">
        <f aca="true" t="shared" si="127" ref="B324:L324">B325+B326+B327+B328</f>
        <v>0</v>
      </c>
      <c r="C324" s="12">
        <f t="shared" si="127"/>
        <v>0</v>
      </c>
      <c r="D324" s="12">
        <f t="shared" si="127"/>
        <v>0</v>
      </c>
      <c r="E324" s="12">
        <f t="shared" si="127"/>
        <v>0</v>
      </c>
      <c r="F324" s="12">
        <f t="shared" si="127"/>
        <v>0</v>
      </c>
      <c r="G324" s="12">
        <f t="shared" si="127"/>
        <v>0</v>
      </c>
      <c r="H324" s="12">
        <f t="shared" si="127"/>
        <v>0</v>
      </c>
      <c r="I324" s="12">
        <f t="shared" si="127"/>
        <v>0</v>
      </c>
      <c r="J324" s="12">
        <f t="shared" si="127"/>
        <v>0</v>
      </c>
      <c r="K324" s="12">
        <f t="shared" si="127"/>
        <v>0</v>
      </c>
      <c r="L324" s="12">
        <f t="shared" si="127"/>
        <v>0</v>
      </c>
      <c r="M324" s="11">
        <v>1507191</v>
      </c>
    </row>
    <row r="325" spans="1:13" ht="12.75">
      <c r="A325" s="22" t="s">
        <v>658</v>
      </c>
      <c r="B325" s="10">
        <v>0</v>
      </c>
      <c r="C325" s="10">
        <v>0</v>
      </c>
      <c r="D325" s="10">
        <v>0</v>
      </c>
      <c r="E325" s="9">
        <f>+C325+D325</f>
        <v>0</v>
      </c>
      <c r="F325" s="10">
        <v>0</v>
      </c>
      <c r="G325" s="10">
        <v>0</v>
      </c>
      <c r="H325" s="10">
        <v>0</v>
      </c>
      <c r="I325" s="9">
        <f>+F325-G325-H325</f>
        <v>0</v>
      </c>
      <c r="J325" s="10">
        <v>0</v>
      </c>
      <c r="K325" s="9">
        <f>+C325+G325</f>
        <v>0</v>
      </c>
      <c r="L325" s="9">
        <f>+D325+I325</f>
        <v>0</v>
      </c>
      <c r="M325" s="11">
        <v>1507383</v>
      </c>
    </row>
    <row r="326" spans="1:13" ht="12.75">
      <c r="A326" s="22" t="s">
        <v>659</v>
      </c>
      <c r="B326" s="10">
        <v>0</v>
      </c>
      <c r="C326" s="10">
        <v>0</v>
      </c>
      <c r="D326" s="10">
        <v>0</v>
      </c>
      <c r="E326" s="9">
        <f>+C326+D326</f>
        <v>0</v>
      </c>
      <c r="F326" s="10">
        <v>0</v>
      </c>
      <c r="G326" s="10">
        <v>0</v>
      </c>
      <c r="H326" s="10">
        <v>0</v>
      </c>
      <c r="I326" s="9">
        <f>+F326-G326-H326</f>
        <v>0</v>
      </c>
      <c r="J326" s="10">
        <v>0</v>
      </c>
      <c r="K326" s="9">
        <f>+C326+G326</f>
        <v>0</v>
      </c>
      <c r="L326" s="9">
        <f>+D326+I326</f>
        <v>0</v>
      </c>
      <c r="M326" s="11">
        <v>1507384</v>
      </c>
    </row>
    <row r="327" spans="1:13" ht="12.75">
      <c r="A327" s="22" t="s">
        <v>660</v>
      </c>
      <c r="B327" s="10">
        <v>0</v>
      </c>
      <c r="C327" s="10">
        <v>0</v>
      </c>
      <c r="D327" s="10">
        <v>0</v>
      </c>
      <c r="E327" s="9">
        <f>+C327+D327</f>
        <v>0</v>
      </c>
      <c r="F327" s="10">
        <v>0</v>
      </c>
      <c r="G327" s="10">
        <v>0</v>
      </c>
      <c r="H327" s="10">
        <v>0</v>
      </c>
      <c r="I327" s="9">
        <f>+F327-G327-H327</f>
        <v>0</v>
      </c>
      <c r="J327" s="10">
        <v>0</v>
      </c>
      <c r="K327" s="9">
        <f>+C327+G327</f>
        <v>0</v>
      </c>
      <c r="L327" s="9">
        <f>+D327+I327</f>
        <v>0</v>
      </c>
      <c r="M327" s="11">
        <v>1507385</v>
      </c>
    </row>
    <row r="328" spans="1:13" ht="12.75">
      <c r="A328" s="22" t="s">
        <v>661</v>
      </c>
      <c r="B328" s="10">
        <v>0</v>
      </c>
      <c r="C328" s="10">
        <v>0</v>
      </c>
      <c r="D328" s="10">
        <v>0</v>
      </c>
      <c r="E328" s="9">
        <f>+C328+D328</f>
        <v>0</v>
      </c>
      <c r="F328" s="10">
        <v>0</v>
      </c>
      <c r="G328" s="10">
        <v>0</v>
      </c>
      <c r="H328" s="10">
        <v>0</v>
      </c>
      <c r="I328" s="9">
        <f>+F328-G328-H328</f>
        <v>0</v>
      </c>
      <c r="J328" s="10">
        <v>0</v>
      </c>
      <c r="K328" s="9">
        <f>+C328+G328</f>
        <v>0</v>
      </c>
      <c r="L328" s="9">
        <f>+D328+I328</f>
        <v>0</v>
      </c>
      <c r="M328" s="11">
        <v>1507386</v>
      </c>
    </row>
    <row r="329" spans="1:13" ht="12.75">
      <c r="A329" s="21" t="s">
        <v>662</v>
      </c>
      <c r="B329" s="12">
        <f aca="true" t="shared" si="128" ref="B329:L329">B330+B331+B332+B333+B334</f>
        <v>0</v>
      </c>
      <c r="C329" s="12">
        <f t="shared" si="128"/>
        <v>0</v>
      </c>
      <c r="D329" s="12">
        <f t="shared" si="128"/>
        <v>0</v>
      </c>
      <c r="E329" s="12">
        <f t="shared" si="128"/>
        <v>0</v>
      </c>
      <c r="F329" s="12">
        <f t="shared" si="128"/>
        <v>0</v>
      </c>
      <c r="G329" s="12">
        <f t="shared" si="128"/>
        <v>0</v>
      </c>
      <c r="H329" s="12">
        <f t="shared" si="128"/>
        <v>0</v>
      </c>
      <c r="I329" s="12">
        <f t="shared" si="128"/>
        <v>0</v>
      </c>
      <c r="J329" s="12">
        <f t="shared" si="128"/>
        <v>0</v>
      </c>
      <c r="K329" s="12">
        <f t="shared" si="128"/>
        <v>0</v>
      </c>
      <c r="L329" s="12">
        <f t="shared" si="128"/>
        <v>0</v>
      </c>
      <c r="M329" s="11">
        <v>1507192</v>
      </c>
    </row>
    <row r="330" spans="1:13" ht="12.75">
      <c r="A330" s="22" t="s">
        <v>663</v>
      </c>
      <c r="B330" s="10">
        <v>0</v>
      </c>
      <c r="C330" s="10">
        <v>0</v>
      </c>
      <c r="D330" s="10">
        <v>0</v>
      </c>
      <c r="E330" s="9">
        <f>+C330+D330</f>
        <v>0</v>
      </c>
      <c r="F330" s="10">
        <v>0</v>
      </c>
      <c r="G330" s="10">
        <v>0</v>
      </c>
      <c r="H330" s="10">
        <v>0</v>
      </c>
      <c r="I330" s="9">
        <f>+F330-G330-H330</f>
        <v>0</v>
      </c>
      <c r="J330" s="10">
        <v>0</v>
      </c>
      <c r="K330" s="9">
        <f>+C330+G330</f>
        <v>0</v>
      </c>
      <c r="L330" s="9">
        <f>+D330+I330</f>
        <v>0</v>
      </c>
      <c r="M330" s="11">
        <v>1558843</v>
      </c>
    </row>
    <row r="331" spans="1:13" ht="12.75">
      <c r="A331" s="22" t="s">
        <v>664</v>
      </c>
      <c r="B331" s="10">
        <v>0</v>
      </c>
      <c r="C331" s="10">
        <v>0</v>
      </c>
      <c r="D331" s="10">
        <v>0</v>
      </c>
      <c r="E331" s="9">
        <f>+C331+D331</f>
        <v>0</v>
      </c>
      <c r="F331" s="10">
        <v>0</v>
      </c>
      <c r="G331" s="10">
        <v>0</v>
      </c>
      <c r="H331" s="10">
        <v>0</v>
      </c>
      <c r="I331" s="9">
        <f>+F331-G331-H331</f>
        <v>0</v>
      </c>
      <c r="J331" s="10">
        <v>0</v>
      </c>
      <c r="K331" s="9">
        <f>+C331+G331</f>
        <v>0</v>
      </c>
      <c r="L331" s="9">
        <f>+D331+I331</f>
        <v>0</v>
      </c>
      <c r="M331" s="11">
        <v>1507387</v>
      </c>
    </row>
    <row r="332" spans="1:13" ht="12.75">
      <c r="A332" s="22" t="s">
        <v>665</v>
      </c>
      <c r="B332" s="10">
        <v>0</v>
      </c>
      <c r="C332" s="10">
        <v>0</v>
      </c>
      <c r="D332" s="10">
        <v>0</v>
      </c>
      <c r="E332" s="9">
        <f>+C332+D332</f>
        <v>0</v>
      </c>
      <c r="F332" s="10">
        <v>0</v>
      </c>
      <c r="G332" s="10">
        <v>0</v>
      </c>
      <c r="H332" s="10">
        <v>0</v>
      </c>
      <c r="I332" s="9">
        <f>+F332-G332-H332</f>
        <v>0</v>
      </c>
      <c r="J332" s="10">
        <v>0</v>
      </c>
      <c r="K332" s="9">
        <f>+C332+G332</f>
        <v>0</v>
      </c>
      <c r="L332" s="9">
        <f>+D332+I332</f>
        <v>0</v>
      </c>
      <c r="M332" s="11">
        <v>1558844</v>
      </c>
    </row>
    <row r="333" spans="1:13" ht="12.75">
      <c r="A333" s="22" t="s">
        <v>666</v>
      </c>
      <c r="B333" s="10">
        <v>0</v>
      </c>
      <c r="C333" s="10">
        <v>0</v>
      </c>
      <c r="D333" s="10">
        <v>0</v>
      </c>
      <c r="E333" s="9">
        <f>+C333+D333</f>
        <v>0</v>
      </c>
      <c r="F333" s="10">
        <v>0</v>
      </c>
      <c r="G333" s="10">
        <v>0</v>
      </c>
      <c r="H333" s="10">
        <v>0</v>
      </c>
      <c r="I333" s="9">
        <f>+F333-G333-H333</f>
        <v>0</v>
      </c>
      <c r="J333" s="10">
        <v>0</v>
      </c>
      <c r="K333" s="9">
        <f>+C333+G333</f>
        <v>0</v>
      </c>
      <c r="L333" s="9">
        <f>+D333+I333</f>
        <v>0</v>
      </c>
      <c r="M333" s="11">
        <v>1558845</v>
      </c>
    </row>
    <row r="334" spans="1:13" ht="12.75">
      <c r="A334" s="22" t="s">
        <v>667</v>
      </c>
      <c r="B334" s="10">
        <v>0</v>
      </c>
      <c r="C334" s="10">
        <v>0</v>
      </c>
      <c r="D334" s="10">
        <v>0</v>
      </c>
      <c r="E334" s="9">
        <f>+C334+D334</f>
        <v>0</v>
      </c>
      <c r="F334" s="10">
        <v>0</v>
      </c>
      <c r="G334" s="10">
        <v>0</v>
      </c>
      <c r="H334" s="10">
        <v>0</v>
      </c>
      <c r="I334" s="9">
        <f>+F334-G334-H334</f>
        <v>0</v>
      </c>
      <c r="J334" s="10">
        <v>0</v>
      </c>
      <c r="K334" s="9">
        <f>+C334+G334</f>
        <v>0</v>
      </c>
      <c r="L334" s="9">
        <f>+D334+I334</f>
        <v>0</v>
      </c>
      <c r="M334" s="11">
        <v>1507388</v>
      </c>
    </row>
    <row r="335" spans="1:13" ht="12.75">
      <c r="A335" s="21" t="s">
        <v>668</v>
      </c>
      <c r="B335" s="12">
        <f aca="true" t="shared" si="129" ref="B335:L335">B336+B337+B338+B339+B340+B341+B342+B343</f>
        <v>0</v>
      </c>
      <c r="C335" s="12">
        <f t="shared" si="129"/>
        <v>0</v>
      </c>
      <c r="D335" s="12">
        <f t="shared" si="129"/>
        <v>0</v>
      </c>
      <c r="E335" s="12">
        <f t="shared" si="129"/>
        <v>0</v>
      </c>
      <c r="F335" s="12">
        <f t="shared" si="129"/>
        <v>0</v>
      </c>
      <c r="G335" s="12">
        <f t="shared" si="129"/>
        <v>0</v>
      </c>
      <c r="H335" s="12">
        <f t="shared" si="129"/>
        <v>0</v>
      </c>
      <c r="I335" s="12">
        <f t="shared" si="129"/>
        <v>0</v>
      </c>
      <c r="J335" s="12">
        <f t="shared" si="129"/>
        <v>0</v>
      </c>
      <c r="K335" s="12">
        <f t="shared" si="129"/>
        <v>0</v>
      </c>
      <c r="L335" s="12">
        <f t="shared" si="129"/>
        <v>0</v>
      </c>
      <c r="M335" s="11">
        <v>1558846</v>
      </c>
    </row>
    <row r="336" spans="1:13" ht="12.75">
      <c r="A336" s="22" t="s">
        <v>669</v>
      </c>
      <c r="B336" s="10">
        <v>0</v>
      </c>
      <c r="C336" s="10">
        <v>0</v>
      </c>
      <c r="D336" s="10">
        <v>0</v>
      </c>
      <c r="E336" s="9">
        <f aca="true" t="shared" si="130" ref="E336:E344">+C336+D336</f>
        <v>0</v>
      </c>
      <c r="F336" s="10">
        <v>0</v>
      </c>
      <c r="G336" s="10">
        <v>0</v>
      </c>
      <c r="H336" s="10">
        <v>0</v>
      </c>
      <c r="I336" s="9">
        <f aca="true" t="shared" si="131" ref="I336:I344">+F336-G336-H336</f>
        <v>0</v>
      </c>
      <c r="J336" s="10">
        <v>0</v>
      </c>
      <c r="K336" s="9">
        <f aca="true" t="shared" si="132" ref="K336:K344">+C336+G336</f>
        <v>0</v>
      </c>
      <c r="L336" s="9">
        <f aca="true" t="shared" si="133" ref="L336:L344">+D336+I336</f>
        <v>0</v>
      </c>
      <c r="M336" s="11">
        <v>1558847</v>
      </c>
    </row>
    <row r="337" spans="1:13" ht="12.75">
      <c r="A337" s="22" t="s">
        <v>670</v>
      </c>
      <c r="B337" s="10">
        <v>0</v>
      </c>
      <c r="C337" s="10">
        <v>0</v>
      </c>
      <c r="D337" s="10">
        <v>0</v>
      </c>
      <c r="E337" s="9">
        <f t="shared" si="130"/>
        <v>0</v>
      </c>
      <c r="F337" s="10">
        <v>0</v>
      </c>
      <c r="G337" s="10">
        <v>0</v>
      </c>
      <c r="H337" s="10">
        <v>0</v>
      </c>
      <c r="I337" s="9">
        <f t="shared" si="131"/>
        <v>0</v>
      </c>
      <c r="J337" s="10">
        <v>0</v>
      </c>
      <c r="K337" s="9">
        <f t="shared" si="132"/>
        <v>0</v>
      </c>
      <c r="L337" s="9">
        <f t="shared" si="133"/>
        <v>0</v>
      </c>
      <c r="M337" s="11">
        <v>1558848</v>
      </c>
    </row>
    <row r="338" spans="1:13" ht="12.75">
      <c r="A338" s="22" t="s">
        <v>671</v>
      </c>
      <c r="B338" s="10">
        <v>0</v>
      </c>
      <c r="C338" s="10">
        <v>0</v>
      </c>
      <c r="D338" s="10">
        <v>0</v>
      </c>
      <c r="E338" s="9">
        <f t="shared" si="130"/>
        <v>0</v>
      </c>
      <c r="F338" s="10">
        <v>0</v>
      </c>
      <c r="G338" s="10">
        <v>0</v>
      </c>
      <c r="H338" s="10">
        <v>0</v>
      </c>
      <c r="I338" s="9">
        <f t="shared" si="131"/>
        <v>0</v>
      </c>
      <c r="J338" s="10">
        <v>0</v>
      </c>
      <c r="K338" s="9">
        <f t="shared" si="132"/>
        <v>0</v>
      </c>
      <c r="L338" s="9">
        <f t="shared" si="133"/>
        <v>0</v>
      </c>
      <c r="M338" s="11">
        <v>1558849</v>
      </c>
    </row>
    <row r="339" spans="1:13" ht="12.75">
      <c r="A339" s="22" t="s">
        <v>672</v>
      </c>
      <c r="B339" s="10">
        <v>0</v>
      </c>
      <c r="C339" s="10">
        <v>0</v>
      </c>
      <c r="D339" s="10">
        <v>0</v>
      </c>
      <c r="E339" s="9">
        <f t="shared" si="130"/>
        <v>0</v>
      </c>
      <c r="F339" s="10">
        <v>0</v>
      </c>
      <c r="G339" s="10">
        <v>0</v>
      </c>
      <c r="H339" s="10">
        <v>0</v>
      </c>
      <c r="I339" s="9">
        <f t="shared" si="131"/>
        <v>0</v>
      </c>
      <c r="J339" s="10">
        <v>0</v>
      </c>
      <c r="K339" s="9">
        <f t="shared" si="132"/>
        <v>0</v>
      </c>
      <c r="L339" s="9">
        <f t="shared" si="133"/>
        <v>0</v>
      </c>
      <c r="M339" s="11">
        <v>1558850</v>
      </c>
    </row>
    <row r="340" spans="1:13" ht="12.75">
      <c r="A340" s="22" t="s">
        <v>673</v>
      </c>
      <c r="B340" s="10">
        <v>0</v>
      </c>
      <c r="C340" s="10">
        <v>0</v>
      </c>
      <c r="D340" s="10">
        <v>0</v>
      </c>
      <c r="E340" s="9">
        <f t="shared" si="130"/>
        <v>0</v>
      </c>
      <c r="F340" s="10">
        <v>0</v>
      </c>
      <c r="G340" s="10">
        <v>0</v>
      </c>
      <c r="H340" s="10">
        <v>0</v>
      </c>
      <c r="I340" s="9">
        <f t="shared" si="131"/>
        <v>0</v>
      </c>
      <c r="J340" s="10">
        <v>0</v>
      </c>
      <c r="K340" s="9">
        <f t="shared" si="132"/>
        <v>0</v>
      </c>
      <c r="L340" s="9">
        <f t="shared" si="133"/>
        <v>0</v>
      </c>
      <c r="M340" s="11">
        <v>1558851</v>
      </c>
    </row>
    <row r="341" spans="1:13" ht="12.75">
      <c r="A341" s="22" t="s">
        <v>674</v>
      </c>
      <c r="B341" s="10">
        <v>0</v>
      </c>
      <c r="C341" s="10">
        <v>0</v>
      </c>
      <c r="D341" s="10">
        <v>0</v>
      </c>
      <c r="E341" s="9">
        <f t="shared" si="130"/>
        <v>0</v>
      </c>
      <c r="F341" s="10">
        <v>0</v>
      </c>
      <c r="G341" s="10">
        <v>0</v>
      </c>
      <c r="H341" s="10">
        <v>0</v>
      </c>
      <c r="I341" s="9">
        <f t="shared" si="131"/>
        <v>0</v>
      </c>
      <c r="J341" s="10">
        <v>0</v>
      </c>
      <c r="K341" s="9">
        <f t="shared" si="132"/>
        <v>0</v>
      </c>
      <c r="L341" s="9">
        <f t="shared" si="133"/>
        <v>0</v>
      </c>
      <c r="M341" s="11">
        <v>1558852</v>
      </c>
    </row>
    <row r="342" spans="1:13" ht="12.75">
      <c r="A342" s="22" t="s">
        <v>675</v>
      </c>
      <c r="B342" s="10">
        <v>0</v>
      </c>
      <c r="C342" s="10">
        <v>0</v>
      </c>
      <c r="D342" s="10">
        <v>0</v>
      </c>
      <c r="E342" s="9">
        <f t="shared" si="130"/>
        <v>0</v>
      </c>
      <c r="F342" s="10">
        <v>0</v>
      </c>
      <c r="G342" s="10">
        <v>0</v>
      </c>
      <c r="H342" s="10">
        <v>0</v>
      </c>
      <c r="I342" s="9">
        <f t="shared" si="131"/>
        <v>0</v>
      </c>
      <c r="J342" s="10">
        <v>0</v>
      </c>
      <c r="K342" s="9">
        <f t="shared" si="132"/>
        <v>0</v>
      </c>
      <c r="L342" s="9">
        <f t="shared" si="133"/>
        <v>0</v>
      </c>
      <c r="M342" s="11">
        <v>1558853</v>
      </c>
    </row>
    <row r="343" spans="1:13" ht="12.75">
      <c r="A343" s="22" t="s">
        <v>676</v>
      </c>
      <c r="B343" s="10">
        <v>0</v>
      </c>
      <c r="C343" s="10">
        <v>0</v>
      </c>
      <c r="D343" s="10">
        <v>0</v>
      </c>
      <c r="E343" s="9">
        <f t="shared" si="130"/>
        <v>0</v>
      </c>
      <c r="F343" s="10">
        <v>0</v>
      </c>
      <c r="G343" s="10">
        <v>0</v>
      </c>
      <c r="H343" s="10">
        <v>0</v>
      </c>
      <c r="I343" s="9">
        <f t="shared" si="131"/>
        <v>0</v>
      </c>
      <c r="J343" s="10">
        <v>0</v>
      </c>
      <c r="K343" s="9">
        <f t="shared" si="132"/>
        <v>0</v>
      </c>
      <c r="L343" s="9">
        <f t="shared" si="133"/>
        <v>0</v>
      </c>
      <c r="M343" s="11">
        <v>1558854</v>
      </c>
    </row>
    <row r="344" spans="1:13" ht="25.5">
      <c r="A344" s="19" t="s">
        <v>677</v>
      </c>
      <c r="B344" s="10">
        <v>0</v>
      </c>
      <c r="C344" s="10">
        <v>0</v>
      </c>
      <c r="D344" s="10">
        <v>0</v>
      </c>
      <c r="E344" s="9">
        <f t="shared" si="130"/>
        <v>0</v>
      </c>
      <c r="F344" s="10">
        <v>0</v>
      </c>
      <c r="G344" s="10">
        <v>0</v>
      </c>
      <c r="H344" s="10">
        <v>0</v>
      </c>
      <c r="I344" s="9">
        <f t="shared" si="131"/>
        <v>0</v>
      </c>
      <c r="J344" s="10">
        <v>0</v>
      </c>
      <c r="K344" s="9">
        <f t="shared" si="132"/>
        <v>0</v>
      </c>
      <c r="L344" s="9">
        <f t="shared" si="133"/>
        <v>0</v>
      </c>
      <c r="M344" s="11">
        <v>1507193</v>
      </c>
    </row>
    <row r="345" spans="1:13" ht="12.75">
      <c r="A345" s="18" t="s">
        <v>678</v>
      </c>
      <c r="B345" s="12">
        <f aca="true" t="shared" si="134" ref="B345:L345">B346+B347+B349+B350+B351</f>
        <v>0</v>
      </c>
      <c r="C345" s="12">
        <f t="shared" si="134"/>
        <v>0</v>
      </c>
      <c r="D345" s="12">
        <f t="shared" si="134"/>
        <v>0</v>
      </c>
      <c r="E345" s="12">
        <f t="shared" si="134"/>
        <v>0</v>
      </c>
      <c r="F345" s="12">
        <f t="shared" si="134"/>
        <v>0</v>
      </c>
      <c r="G345" s="12">
        <f t="shared" si="134"/>
        <v>0</v>
      </c>
      <c r="H345" s="12">
        <f t="shared" si="134"/>
        <v>0</v>
      </c>
      <c r="I345" s="12">
        <f t="shared" si="134"/>
        <v>0</v>
      </c>
      <c r="J345" s="12">
        <f t="shared" si="134"/>
        <v>0</v>
      </c>
      <c r="K345" s="12">
        <f t="shared" si="134"/>
        <v>0</v>
      </c>
      <c r="L345" s="12">
        <f t="shared" si="134"/>
        <v>0</v>
      </c>
      <c r="M345" s="11">
        <v>1507130</v>
      </c>
    </row>
    <row r="346" spans="1:13" ht="12.75">
      <c r="A346" s="19" t="s">
        <v>679</v>
      </c>
      <c r="B346" s="10">
        <v>0</v>
      </c>
      <c r="C346" s="10">
        <v>0</v>
      </c>
      <c r="D346" s="10">
        <v>0</v>
      </c>
      <c r="E346" s="9">
        <f>+C346+D346</f>
        <v>0</v>
      </c>
      <c r="F346" s="10">
        <v>0</v>
      </c>
      <c r="G346" s="10">
        <v>0</v>
      </c>
      <c r="H346" s="10">
        <v>0</v>
      </c>
      <c r="I346" s="9">
        <f>+F346-G346-H346</f>
        <v>0</v>
      </c>
      <c r="J346" s="10">
        <v>0</v>
      </c>
      <c r="K346" s="9">
        <f>+C346+G346</f>
        <v>0</v>
      </c>
      <c r="L346" s="9">
        <f>+D346+I346</f>
        <v>0</v>
      </c>
      <c r="M346" s="11">
        <v>1507194</v>
      </c>
    </row>
    <row r="347" spans="1:13" ht="12.75">
      <c r="A347" s="21" t="s">
        <v>680</v>
      </c>
      <c r="B347" s="12">
        <f aca="true" t="shared" si="135" ref="B347:L347">B348</f>
        <v>0</v>
      </c>
      <c r="C347" s="12">
        <f t="shared" si="135"/>
        <v>0</v>
      </c>
      <c r="D347" s="12">
        <f t="shared" si="135"/>
        <v>0</v>
      </c>
      <c r="E347" s="12">
        <f t="shared" si="135"/>
        <v>0</v>
      </c>
      <c r="F347" s="12">
        <f t="shared" si="135"/>
        <v>0</v>
      </c>
      <c r="G347" s="12">
        <f t="shared" si="135"/>
        <v>0</v>
      </c>
      <c r="H347" s="12">
        <f t="shared" si="135"/>
        <v>0</v>
      </c>
      <c r="I347" s="12">
        <f t="shared" si="135"/>
        <v>0</v>
      </c>
      <c r="J347" s="12">
        <f t="shared" si="135"/>
        <v>0</v>
      </c>
      <c r="K347" s="12">
        <f t="shared" si="135"/>
        <v>0</v>
      </c>
      <c r="L347" s="12">
        <f t="shared" si="135"/>
        <v>0</v>
      </c>
      <c r="M347" s="11">
        <v>1507195</v>
      </c>
    </row>
    <row r="348" spans="1:13" ht="12.75">
      <c r="A348" s="22" t="s">
        <v>681</v>
      </c>
      <c r="B348" s="10">
        <v>0</v>
      </c>
      <c r="C348" s="10">
        <v>0</v>
      </c>
      <c r="D348" s="10">
        <v>0</v>
      </c>
      <c r="E348" s="9">
        <f aca="true" t="shared" si="136" ref="E348:E353">+C348+D348</f>
        <v>0</v>
      </c>
      <c r="F348" s="10">
        <v>0</v>
      </c>
      <c r="G348" s="10">
        <v>0</v>
      </c>
      <c r="H348" s="10">
        <v>0</v>
      </c>
      <c r="I348" s="9">
        <f aca="true" t="shared" si="137" ref="I348:I353">+F348-G348-H348</f>
        <v>0</v>
      </c>
      <c r="J348" s="10">
        <v>0</v>
      </c>
      <c r="K348" s="9">
        <f aca="true" t="shared" si="138" ref="K348:K353">+C348+G348</f>
        <v>0</v>
      </c>
      <c r="L348" s="9">
        <f aca="true" t="shared" si="139" ref="L348:L353">+D348+I348</f>
        <v>0</v>
      </c>
      <c r="M348" s="11">
        <v>1507390</v>
      </c>
    </row>
    <row r="349" spans="1:13" ht="12.75">
      <c r="A349" s="19" t="s">
        <v>682</v>
      </c>
      <c r="B349" s="10">
        <v>0</v>
      </c>
      <c r="C349" s="10">
        <v>0</v>
      </c>
      <c r="D349" s="10">
        <v>0</v>
      </c>
      <c r="E349" s="9">
        <f t="shared" si="136"/>
        <v>0</v>
      </c>
      <c r="F349" s="10">
        <v>0</v>
      </c>
      <c r="G349" s="10">
        <v>0</v>
      </c>
      <c r="H349" s="10">
        <v>0</v>
      </c>
      <c r="I349" s="9">
        <f t="shared" si="137"/>
        <v>0</v>
      </c>
      <c r="J349" s="10">
        <v>0</v>
      </c>
      <c r="K349" s="9">
        <f t="shared" si="138"/>
        <v>0</v>
      </c>
      <c r="L349" s="9">
        <f t="shared" si="139"/>
        <v>0</v>
      </c>
      <c r="M349" s="11">
        <v>1507196</v>
      </c>
    </row>
    <row r="350" spans="1:13" ht="12.75">
      <c r="A350" s="19" t="s">
        <v>683</v>
      </c>
      <c r="B350" s="10">
        <v>0</v>
      </c>
      <c r="C350" s="10">
        <v>0</v>
      </c>
      <c r="D350" s="10">
        <v>0</v>
      </c>
      <c r="E350" s="9">
        <f t="shared" si="136"/>
        <v>0</v>
      </c>
      <c r="F350" s="10">
        <v>0</v>
      </c>
      <c r="G350" s="10">
        <v>0</v>
      </c>
      <c r="H350" s="10">
        <v>0</v>
      </c>
      <c r="I350" s="9">
        <f t="shared" si="137"/>
        <v>0</v>
      </c>
      <c r="J350" s="10">
        <v>0</v>
      </c>
      <c r="K350" s="9">
        <f t="shared" si="138"/>
        <v>0</v>
      </c>
      <c r="L350" s="9">
        <f t="shared" si="139"/>
        <v>0</v>
      </c>
      <c r="M350" s="11">
        <v>1507197</v>
      </c>
    </row>
    <row r="351" spans="1:13" ht="12.75">
      <c r="A351" s="19" t="s">
        <v>684</v>
      </c>
      <c r="B351" s="10">
        <v>0</v>
      </c>
      <c r="C351" s="10">
        <v>0</v>
      </c>
      <c r="D351" s="10">
        <v>0</v>
      </c>
      <c r="E351" s="9">
        <f t="shared" si="136"/>
        <v>0</v>
      </c>
      <c r="F351" s="10">
        <v>0</v>
      </c>
      <c r="G351" s="10">
        <v>0</v>
      </c>
      <c r="H351" s="10">
        <v>0</v>
      </c>
      <c r="I351" s="9">
        <f t="shared" si="137"/>
        <v>0</v>
      </c>
      <c r="J351" s="10">
        <v>0</v>
      </c>
      <c r="K351" s="9">
        <f t="shared" si="138"/>
        <v>0</v>
      </c>
      <c r="L351" s="9">
        <f t="shared" si="139"/>
        <v>0</v>
      </c>
      <c r="M351" s="11">
        <v>1507198</v>
      </c>
    </row>
    <row r="352" spans="1:13" ht="12.75">
      <c r="A352" s="17" t="s">
        <v>685</v>
      </c>
      <c r="B352" s="10">
        <v>0</v>
      </c>
      <c r="C352" s="10">
        <v>0</v>
      </c>
      <c r="D352" s="10">
        <v>0</v>
      </c>
      <c r="E352" s="9">
        <f t="shared" si="136"/>
        <v>0</v>
      </c>
      <c r="F352" s="10">
        <v>0</v>
      </c>
      <c r="G352" s="10">
        <v>0</v>
      </c>
      <c r="H352" s="10">
        <v>0</v>
      </c>
      <c r="I352" s="9">
        <f t="shared" si="137"/>
        <v>0</v>
      </c>
      <c r="J352" s="10">
        <v>0</v>
      </c>
      <c r="K352" s="9">
        <f t="shared" si="138"/>
        <v>0</v>
      </c>
      <c r="L352" s="9">
        <f t="shared" si="139"/>
        <v>0</v>
      </c>
      <c r="M352" s="11">
        <v>1507131</v>
      </c>
    </row>
    <row r="353" spans="1:13" ht="12.75">
      <c r="A353" s="17" t="s">
        <v>686</v>
      </c>
      <c r="B353" s="10">
        <v>0</v>
      </c>
      <c r="C353" s="10">
        <v>0</v>
      </c>
      <c r="D353" s="10">
        <v>0</v>
      </c>
      <c r="E353" s="9">
        <f t="shared" si="136"/>
        <v>0</v>
      </c>
      <c r="F353" s="10">
        <v>0</v>
      </c>
      <c r="G353" s="10">
        <v>0</v>
      </c>
      <c r="H353" s="10">
        <v>0</v>
      </c>
      <c r="I353" s="9">
        <f t="shared" si="137"/>
        <v>0</v>
      </c>
      <c r="J353" s="10">
        <v>0</v>
      </c>
      <c r="K353" s="9">
        <f t="shared" si="138"/>
        <v>0</v>
      </c>
      <c r="L353" s="9">
        <f t="shared" si="139"/>
        <v>0</v>
      </c>
      <c r="M353" s="11">
        <v>1558855</v>
      </c>
    </row>
    <row r="354" spans="1:13" ht="12.75">
      <c r="A354" s="16" t="s">
        <v>481</v>
      </c>
      <c r="B354" s="12">
        <f aca="true" t="shared" si="140" ref="B354:L354">B355</f>
        <v>0</v>
      </c>
      <c r="C354" s="12">
        <f t="shared" si="140"/>
        <v>0</v>
      </c>
      <c r="D354" s="12">
        <f t="shared" si="140"/>
        <v>0</v>
      </c>
      <c r="E354" s="12">
        <f t="shared" si="140"/>
        <v>0</v>
      </c>
      <c r="F354" s="12">
        <f t="shared" si="140"/>
        <v>0</v>
      </c>
      <c r="G354" s="12">
        <f t="shared" si="140"/>
        <v>0</v>
      </c>
      <c r="H354" s="12">
        <f t="shared" si="140"/>
        <v>0</v>
      </c>
      <c r="I354" s="12">
        <f t="shared" si="140"/>
        <v>0</v>
      </c>
      <c r="J354" s="12">
        <f t="shared" si="140"/>
        <v>0</v>
      </c>
      <c r="K354" s="12">
        <f t="shared" si="140"/>
        <v>0</v>
      </c>
      <c r="L354" s="12">
        <f t="shared" si="140"/>
        <v>0</v>
      </c>
      <c r="M354" s="11">
        <v>1558856</v>
      </c>
    </row>
    <row r="355" spans="1:13" ht="12.75">
      <c r="A355" s="18" t="s">
        <v>482</v>
      </c>
      <c r="B355" s="12">
        <f aca="true" t="shared" si="141" ref="B355:L355">B356+B357</f>
        <v>0</v>
      </c>
      <c r="C355" s="12">
        <f t="shared" si="141"/>
        <v>0</v>
      </c>
      <c r="D355" s="12">
        <f t="shared" si="141"/>
        <v>0</v>
      </c>
      <c r="E355" s="12">
        <f t="shared" si="141"/>
        <v>0</v>
      </c>
      <c r="F355" s="12">
        <f t="shared" si="141"/>
        <v>0</v>
      </c>
      <c r="G355" s="12">
        <f t="shared" si="141"/>
        <v>0</v>
      </c>
      <c r="H355" s="12">
        <f t="shared" si="141"/>
        <v>0</v>
      </c>
      <c r="I355" s="12">
        <f t="shared" si="141"/>
        <v>0</v>
      </c>
      <c r="J355" s="12">
        <f t="shared" si="141"/>
        <v>0</v>
      </c>
      <c r="K355" s="12">
        <f t="shared" si="141"/>
        <v>0</v>
      </c>
      <c r="L355" s="12">
        <f t="shared" si="141"/>
        <v>0</v>
      </c>
      <c r="M355" s="11">
        <v>1558857</v>
      </c>
    </row>
    <row r="356" spans="1:13" ht="12.75">
      <c r="A356" s="19" t="s">
        <v>484</v>
      </c>
      <c r="B356" s="10">
        <v>0</v>
      </c>
      <c r="C356" s="10">
        <v>0</v>
      </c>
      <c r="D356" s="10">
        <v>0</v>
      </c>
      <c r="E356" s="9">
        <f>+C356+D356</f>
        <v>0</v>
      </c>
      <c r="F356" s="10">
        <v>0</v>
      </c>
      <c r="G356" s="10">
        <v>0</v>
      </c>
      <c r="H356" s="10">
        <v>0</v>
      </c>
      <c r="I356" s="9">
        <f>+F356-G356-H356</f>
        <v>0</v>
      </c>
      <c r="J356" s="10">
        <v>0</v>
      </c>
      <c r="K356" s="9">
        <f>+C356+G356</f>
        <v>0</v>
      </c>
      <c r="L356" s="9">
        <f>+D356+I356</f>
        <v>0</v>
      </c>
      <c r="M356" s="11">
        <v>1558858</v>
      </c>
    </row>
    <row r="357" spans="1:13" ht="12.75">
      <c r="A357" s="19" t="s">
        <v>483</v>
      </c>
      <c r="B357" s="10">
        <v>0</v>
      </c>
      <c r="C357" s="10">
        <v>0</v>
      </c>
      <c r="D357" s="10">
        <v>0</v>
      </c>
      <c r="E357" s="9">
        <f>+C357+D357</f>
        <v>0</v>
      </c>
      <c r="F357" s="10">
        <v>0</v>
      </c>
      <c r="G357" s="10">
        <v>0</v>
      </c>
      <c r="H357" s="10">
        <v>0</v>
      </c>
      <c r="I357" s="9">
        <f>+F357-G357-H357</f>
        <v>0</v>
      </c>
      <c r="J357" s="10">
        <v>0</v>
      </c>
      <c r="K357" s="9">
        <f>+C357+G357</f>
        <v>0</v>
      </c>
      <c r="L357" s="9">
        <f>+D357+I357</f>
        <v>0</v>
      </c>
      <c r="M357" s="11">
        <v>1558859</v>
      </c>
    </row>
    <row r="358" spans="1:13" ht="12.75">
      <c r="A358" s="16" t="s">
        <v>485</v>
      </c>
      <c r="B358" s="12">
        <f aca="true" t="shared" si="142" ref="B358:L358">B359</f>
        <v>402000</v>
      </c>
      <c r="C358" s="12">
        <f t="shared" si="142"/>
        <v>273471.76999999996</v>
      </c>
      <c r="D358" s="12">
        <f t="shared" si="142"/>
        <v>0</v>
      </c>
      <c r="E358" s="12">
        <f t="shared" si="142"/>
        <v>273471.76999999996</v>
      </c>
      <c r="F358" s="12">
        <f t="shared" si="142"/>
        <v>5699.4</v>
      </c>
      <c r="G358" s="12">
        <f t="shared" si="142"/>
        <v>4098.56</v>
      </c>
      <c r="H358" s="12">
        <f t="shared" si="142"/>
        <v>820.84</v>
      </c>
      <c r="I358" s="12">
        <f t="shared" si="142"/>
        <v>779.9999999999992</v>
      </c>
      <c r="J358" s="12">
        <f t="shared" si="142"/>
        <v>407699.4</v>
      </c>
      <c r="K358" s="12">
        <f t="shared" si="142"/>
        <v>277570.32999999996</v>
      </c>
      <c r="L358" s="12">
        <f t="shared" si="142"/>
        <v>779.9999999999992</v>
      </c>
      <c r="M358" s="11">
        <v>1507117</v>
      </c>
    </row>
    <row r="359" spans="1:13" ht="12.75">
      <c r="A359" s="18" t="s">
        <v>687</v>
      </c>
      <c r="B359" s="12">
        <f aca="true" t="shared" si="143" ref="B359:L359">B360+B361+B362+B363+B364+B365+B366+B367+B368+B369+B370+B371</f>
        <v>402000</v>
      </c>
      <c r="C359" s="12">
        <f t="shared" si="143"/>
        <v>273471.76999999996</v>
      </c>
      <c r="D359" s="12">
        <f t="shared" si="143"/>
        <v>0</v>
      </c>
      <c r="E359" s="12">
        <f t="shared" si="143"/>
        <v>273471.76999999996</v>
      </c>
      <c r="F359" s="12">
        <f t="shared" si="143"/>
        <v>5699.4</v>
      </c>
      <c r="G359" s="12">
        <f t="shared" si="143"/>
        <v>4098.56</v>
      </c>
      <c r="H359" s="12">
        <f t="shared" si="143"/>
        <v>820.84</v>
      </c>
      <c r="I359" s="12">
        <f t="shared" si="143"/>
        <v>779.9999999999992</v>
      </c>
      <c r="J359" s="12">
        <f t="shared" si="143"/>
        <v>407699.4</v>
      </c>
      <c r="K359" s="12">
        <f t="shared" si="143"/>
        <v>277570.32999999996</v>
      </c>
      <c r="L359" s="12">
        <f t="shared" si="143"/>
        <v>779.9999999999992</v>
      </c>
      <c r="M359" s="11">
        <v>1507132</v>
      </c>
    </row>
    <row r="360" spans="1:13" ht="12.75">
      <c r="A360" s="19" t="s">
        <v>488</v>
      </c>
      <c r="B360" s="10">
        <v>0</v>
      </c>
      <c r="C360" s="10">
        <v>0</v>
      </c>
      <c r="D360" s="10">
        <v>0</v>
      </c>
      <c r="E360" s="9">
        <f aca="true" t="shared" si="144" ref="E360:E371">+C360+D360</f>
        <v>0</v>
      </c>
      <c r="F360" s="10">
        <v>0</v>
      </c>
      <c r="G360" s="10">
        <v>0</v>
      </c>
      <c r="H360" s="10">
        <v>0</v>
      </c>
      <c r="I360" s="9">
        <f aca="true" t="shared" si="145" ref="I360:I371">+F360-G360-H360</f>
        <v>0</v>
      </c>
      <c r="J360" s="10">
        <v>0</v>
      </c>
      <c r="K360" s="9">
        <f aca="true" t="shared" si="146" ref="K360:K372">+C360+G360</f>
        <v>0</v>
      </c>
      <c r="L360" s="9">
        <f aca="true" t="shared" si="147" ref="L360:L372">+D360+I360</f>
        <v>0</v>
      </c>
      <c r="M360" s="11">
        <v>1507199</v>
      </c>
    </row>
    <row r="361" spans="1:13" ht="12.75">
      <c r="A361" s="19" t="s">
        <v>688</v>
      </c>
      <c r="B361" s="10">
        <v>0</v>
      </c>
      <c r="C361" s="10">
        <v>0</v>
      </c>
      <c r="D361" s="10">
        <v>0</v>
      </c>
      <c r="E361" s="9">
        <f t="shared" si="144"/>
        <v>0</v>
      </c>
      <c r="F361" s="10">
        <v>5699.4</v>
      </c>
      <c r="G361" s="10">
        <v>4098.56</v>
      </c>
      <c r="H361" s="10">
        <v>820.84</v>
      </c>
      <c r="I361" s="9">
        <f t="shared" si="145"/>
        <v>779.9999999999992</v>
      </c>
      <c r="J361" s="10">
        <v>5699.4</v>
      </c>
      <c r="K361" s="9">
        <f t="shared" si="146"/>
        <v>4098.56</v>
      </c>
      <c r="L361" s="9">
        <f t="shared" si="147"/>
        <v>779.9999999999992</v>
      </c>
      <c r="M361" s="11">
        <v>1507200</v>
      </c>
    </row>
    <row r="362" spans="1:13" ht="12.75">
      <c r="A362" s="19" t="s">
        <v>490</v>
      </c>
      <c r="B362" s="10">
        <v>0</v>
      </c>
      <c r="C362" s="10">
        <v>0</v>
      </c>
      <c r="D362" s="10">
        <v>0</v>
      </c>
      <c r="E362" s="9">
        <f t="shared" si="144"/>
        <v>0</v>
      </c>
      <c r="F362" s="10">
        <v>0</v>
      </c>
      <c r="G362" s="10">
        <v>0</v>
      </c>
      <c r="H362" s="10">
        <v>0</v>
      </c>
      <c r="I362" s="9">
        <f t="shared" si="145"/>
        <v>0</v>
      </c>
      <c r="J362" s="10">
        <v>0</v>
      </c>
      <c r="K362" s="9">
        <f t="shared" si="146"/>
        <v>0</v>
      </c>
      <c r="L362" s="9">
        <f t="shared" si="147"/>
        <v>0</v>
      </c>
      <c r="M362" s="11">
        <v>1507201</v>
      </c>
    </row>
    <row r="363" spans="1:13" ht="12.75">
      <c r="A363" s="19" t="s">
        <v>491</v>
      </c>
      <c r="B363" s="10">
        <v>400000</v>
      </c>
      <c r="C363" s="10">
        <v>272279.97</v>
      </c>
      <c r="D363" s="10">
        <v>0</v>
      </c>
      <c r="E363" s="9">
        <f t="shared" si="144"/>
        <v>272279.97</v>
      </c>
      <c r="F363" s="10">
        <v>0</v>
      </c>
      <c r="G363" s="10">
        <v>0</v>
      </c>
      <c r="H363" s="10">
        <v>0</v>
      </c>
      <c r="I363" s="9">
        <f t="shared" si="145"/>
        <v>0</v>
      </c>
      <c r="J363" s="10">
        <v>400000</v>
      </c>
      <c r="K363" s="9">
        <f t="shared" si="146"/>
        <v>272279.97</v>
      </c>
      <c r="L363" s="9">
        <f t="shared" si="147"/>
        <v>0</v>
      </c>
      <c r="M363" s="11">
        <v>1507202</v>
      </c>
    </row>
    <row r="364" spans="1:13" ht="12.75">
      <c r="A364" s="19" t="s">
        <v>492</v>
      </c>
      <c r="B364" s="10">
        <v>0</v>
      </c>
      <c r="C364" s="10">
        <v>0</v>
      </c>
      <c r="D364" s="10">
        <v>0</v>
      </c>
      <c r="E364" s="9">
        <f t="shared" si="144"/>
        <v>0</v>
      </c>
      <c r="F364" s="10">
        <v>0</v>
      </c>
      <c r="G364" s="10">
        <v>0</v>
      </c>
      <c r="H364" s="10">
        <v>0</v>
      </c>
      <c r="I364" s="9">
        <f t="shared" si="145"/>
        <v>0</v>
      </c>
      <c r="J364" s="10">
        <v>0</v>
      </c>
      <c r="K364" s="9">
        <f t="shared" si="146"/>
        <v>0</v>
      </c>
      <c r="L364" s="9">
        <f t="shared" si="147"/>
        <v>0</v>
      </c>
      <c r="M364" s="11">
        <v>1507203</v>
      </c>
    </row>
    <row r="365" spans="1:13" ht="12.75">
      <c r="A365" s="19" t="s">
        <v>689</v>
      </c>
      <c r="B365" s="10">
        <v>0</v>
      </c>
      <c r="C365" s="10">
        <v>0</v>
      </c>
      <c r="D365" s="10">
        <v>0</v>
      </c>
      <c r="E365" s="9">
        <f t="shared" si="144"/>
        <v>0</v>
      </c>
      <c r="F365" s="10">
        <v>0</v>
      </c>
      <c r="G365" s="10">
        <v>0</v>
      </c>
      <c r="H365" s="10">
        <v>0</v>
      </c>
      <c r="I365" s="9">
        <f t="shared" si="145"/>
        <v>0</v>
      </c>
      <c r="J365" s="10">
        <v>0</v>
      </c>
      <c r="K365" s="9">
        <f t="shared" si="146"/>
        <v>0</v>
      </c>
      <c r="L365" s="9">
        <f t="shared" si="147"/>
        <v>0</v>
      </c>
      <c r="M365" s="11">
        <v>1558860</v>
      </c>
    </row>
    <row r="366" spans="1:13" ht="12.75">
      <c r="A366" s="19" t="s">
        <v>690</v>
      </c>
      <c r="B366" s="10">
        <v>0</v>
      </c>
      <c r="C366" s="10">
        <v>0</v>
      </c>
      <c r="D366" s="10">
        <v>0</v>
      </c>
      <c r="E366" s="9">
        <f t="shared" si="144"/>
        <v>0</v>
      </c>
      <c r="F366" s="10">
        <v>0</v>
      </c>
      <c r="G366" s="10">
        <v>0</v>
      </c>
      <c r="H366" s="10">
        <v>0</v>
      </c>
      <c r="I366" s="9">
        <f t="shared" si="145"/>
        <v>0</v>
      </c>
      <c r="J366" s="10">
        <v>0</v>
      </c>
      <c r="K366" s="9">
        <f t="shared" si="146"/>
        <v>0</v>
      </c>
      <c r="L366" s="9">
        <f t="shared" si="147"/>
        <v>0</v>
      </c>
      <c r="M366" s="11">
        <v>1507204</v>
      </c>
    </row>
    <row r="367" spans="1:13" ht="12.75">
      <c r="A367" s="19" t="s">
        <v>493</v>
      </c>
      <c r="B367" s="10">
        <v>0</v>
      </c>
      <c r="C367" s="10">
        <v>0</v>
      </c>
      <c r="D367" s="10">
        <v>0</v>
      </c>
      <c r="E367" s="9">
        <f t="shared" si="144"/>
        <v>0</v>
      </c>
      <c r="F367" s="10">
        <v>0</v>
      </c>
      <c r="G367" s="10">
        <v>0</v>
      </c>
      <c r="H367" s="10">
        <v>0</v>
      </c>
      <c r="I367" s="9">
        <f t="shared" si="145"/>
        <v>0</v>
      </c>
      <c r="J367" s="10">
        <v>0</v>
      </c>
      <c r="K367" s="9">
        <f t="shared" si="146"/>
        <v>0</v>
      </c>
      <c r="L367" s="9">
        <f t="shared" si="147"/>
        <v>0</v>
      </c>
      <c r="M367" s="11">
        <v>1507205</v>
      </c>
    </row>
    <row r="368" spans="1:13" ht="12.75">
      <c r="A368" s="19" t="s">
        <v>494</v>
      </c>
      <c r="B368" s="10">
        <v>0</v>
      </c>
      <c r="C368" s="10">
        <v>0</v>
      </c>
      <c r="D368" s="10">
        <v>0</v>
      </c>
      <c r="E368" s="9">
        <f t="shared" si="144"/>
        <v>0</v>
      </c>
      <c r="F368" s="10">
        <v>0</v>
      </c>
      <c r="G368" s="10">
        <v>0</v>
      </c>
      <c r="H368" s="10">
        <v>0</v>
      </c>
      <c r="I368" s="9">
        <f t="shared" si="145"/>
        <v>0</v>
      </c>
      <c r="J368" s="10">
        <v>0</v>
      </c>
      <c r="K368" s="9">
        <f t="shared" si="146"/>
        <v>0</v>
      </c>
      <c r="L368" s="9">
        <f t="shared" si="147"/>
        <v>0</v>
      </c>
      <c r="M368" s="11">
        <v>1558861</v>
      </c>
    </row>
    <row r="369" spans="1:13" ht="12.75">
      <c r="A369" s="19" t="s">
        <v>495</v>
      </c>
      <c r="B369" s="10">
        <v>2000</v>
      </c>
      <c r="C369" s="10">
        <v>1191.8</v>
      </c>
      <c r="D369" s="10">
        <v>0</v>
      </c>
      <c r="E369" s="9">
        <f t="shared" si="144"/>
        <v>1191.8</v>
      </c>
      <c r="F369" s="10">
        <v>0</v>
      </c>
      <c r="G369" s="10">
        <v>0</v>
      </c>
      <c r="H369" s="10">
        <v>0</v>
      </c>
      <c r="I369" s="9">
        <f t="shared" si="145"/>
        <v>0</v>
      </c>
      <c r="J369" s="10">
        <v>2000</v>
      </c>
      <c r="K369" s="9">
        <f t="shared" si="146"/>
        <v>1191.8</v>
      </c>
      <c r="L369" s="9">
        <f t="shared" si="147"/>
        <v>0</v>
      </c>
      <c r="M369" s="11">
        <v>1507206</v>
      </c>
    </row>
    <row r="370" spans="1:13" ht="12.75">
      <c r="A370" s="19" t="s">
        <v>496</v>
      </c>
      <c r="B370" s="10">
        <v>0</v>
      </c>
      <c r="C370" s="10">
        <v>0</v>
      </c>
      <c r="D370" s="10">
        <v>0</v>
      </c>
      <c r="E370" s="9">
        <f t="shared" si="144"/>
        <v>0</v>
      </c>
      <c r="F370" s="10">
        <v>0</v>
      </c>
      <c r="G370" s="10">
        <v>0</v>
      </c>
      <c r="H370" s="10">
        <v>0</v>
      </c>
      <c r="I370" s="9">
        <f t="shared" si="145"/>
        <v>0</v>
      </c>
      <c r="J370" s="10">
        <v>0</v>
      </c>
      <c r="K370" s="9">
        <f t="shared" si="146"/>
        <v>0</v>
      </c>
      <c r="L370" s="9">
        <f t="shared" si="147"/>
        <v>0</v>
      </c>
      <c r="M370" s="11">
        <v>1507207</v>
      </c>
    </row>
    <row r="371" spans="1:13" ht="12.75">
      <c r="A371" s="19" t="s">
        <v>691</v>
      </c>
      <c r="B371" s="10">
        <v>0</v>
      </c>
      <c r="C371" s="10">
        <v>0</v>
      </c>
      <c r="D371" s="10">
        <v>0</v>
      </c>
      <c r="E371" s="9">
        <f t="shared" si="144"/>
        <v>0</v>
      </c>
      <c r="F371" s="10">
        <v>0</v>
      </c>
      <c r="G371" s="10">
        <v>0</v>
      </c>
      <c r="H371" s="10">
        <v>0</v>
      </c>
      <c r="I371" s="9">
        <f t="shared" si="145"/>
        <v>0</v>
      </c>
      <c r="J371" s="10">
        <v>0</v>
      </c>
      <c r="K371" s="9">
        <f t="shared" si="146"/>
        <v>0</v>
      </c>
      <c r="L371" s="9">
        <f t="shared" si="147"/>
        <v>0</v>
      </c>
      <c r="M371" s="11">
        <v>1558862</v>
      </c>
    </row>
    <row r="372" spans="1:13" ht="12.75">
      <c r="A372" s="14" t="s">
        <v>692</v>
      </c>
      <c r="B372" s="10">
        <v>0</v>
      </c>
      <c r="C372" s="9"/>
      <c r="D372" s="9"/>
      <c r="E372" s="10">
        <v>1612428.79</v>
      </c>
      <c r="F372" s="9"/>
      <c r="G372" s="9"/>
      <c r="H372" s="9"/>
      <c r="I372" s="9"/>
      <c r="J372" s="10">
        <v>0</v>
      </c>
      <c r="K372" s="9">
        <f t="shared" si="146"/>
        <v>0</v>
      </c>
      <c r="L372" s="9">
        <f t="shared" si="147"/>
        <v>0</v>
      </c>
      <c r="M372" s="11">
        <v>1507110</v>
      </c>
    </row>
    <row r="373" spans="1:50" ht="12.75" hidden="1">
      <c r="A373" s="11"/>
      <c r="B373" s="11">
        <v>1</v>
      </c>
      <c r="C373" s="11">
        <v>2</v>
      </c>
      <c r="D373" s="11">
        <v>3</v>
      </c>
      <c r="E373" s="11">
        <v>4</v>
      </c>
      <c r="F373" s="11">
        <v>5</v>
      </c>
      <c r="G373" s="11">
        <v>6</v>
      </c>
      <c r="H373" s="11">
        <v>7</v>
      </c>
      <c r="I373" s="11">
        <v>8</v>
      </c>
      <c r="J373" s="11">
        <v>9</v>
      </c>
      <c r="K373" s="11">
        <v>10</v>
      </c>
      <c r="L373" s="11">
        <v>11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</row>
  </sheetData>
  <sheetProtection password="D052" sheet="1" scenarios="1" formatColumns="0" formatRows="0"/>
  <dataValidations count="1">
    <dataValidation type="custom" allowBlank="1" showInputMessage="1" showErrorMessage="1" error="Inserire valori positivi e con due cifre decimali" sqref="B3:D372 F3:H372 J3:J372">
      <formula1>AND(B3&gt;=0,IF(B3-INT(B3)=0,TRUE,LEN(B3)-SEARCH(",",B3)&lt;3))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3" width="15.7109375" style="1" customWidth="1"/>
    <col min="4" max="4" width="9.8515625" style="1" hidden="1" customWidth="1"/>
    <col min="5" max="50" width="9.8515625" style="1" customWidth="1"/>
  </cols>
  <sheetData>
    <row r="1" spans="1:4" ht="60" customHeight="1">
      <c r="A1" s="7"/>
      <c r="B1" s="3"/>
      <c r="C1" s="3"/>
      <c r="D1" s="11"/>
    </row>
    <row r="2" spans="1:4" ht="60" customHeight="1">
      <c r="A2" s="4" t="s">
        <v>191</v>
      </c>
      <c r="B2" s="5" t="s">
        <v>192</v>
      </c>
      <c r="C2" s="5" t="s">
        <v>193</v>
      </c>
      <c r="D2" s="11"/>
    </row>
    <row r="3" spans="1:4" ht="12.75">
      <c r="A3" s="13" t="s">
        <v>194</v>
      </c>
      <c r="B3" s="12">
        <v>3018213.63</v>
      </c>
      <c r="C3" s="12">
        <f>C4+C5+C6+C11+C12+C13+C15+C16+C18+C19+C20+C21+C22+C23+C24+C25+C26+C27+C28</f>
        <v>1463363.05</v>
      </c>
      <c r="D3" s="11">
        <v>1507397</v>
      </c>
    </row>
    <row r="4" spans="1:4" ht="12.75">
      <c r="A4" s="14" t="s">
        <v>195</v>
      </c>
      <c r="B4" s="9">
        <v>0</v>
      </c>
      <c r="C4" s="10">
        <v>0</v>
      </c>
      <c r="D4" s="11">
        <v>1507410</v>
      </c>
    </row>
    <row r="5" spans="1:4" ht="12.75">
      <c r="A5" s="14" t="s">
        <v>196</v>
      </c>
      <c r="B5" s="9">
        <v>0</v>
      </c>
      <c r="C5" s="10">
        <v>0</v>
      </c>
      <c r="D5" s="11">
        <v>1558460</v>
      </c>
    </row>
    <row r="6" spans="1:4" ht="12.75">
      <c r="A6" s="15" t="s">
        <v>197</v>
      </c>
      <c r="B6" s="12">
        <v>7368.35</v>
      </c>
      <c r="C6" s="12">
        <f>C7+C8+C9+C10</f>
        <v>7657.74</v>
      </c>
      <c r="D6" s="11">
        <v>1507411</v>
      </c>
    </row>
    <row r="7" spans="1:4" ht="12.75">
      <c r="A7" s="20" t="s">
        <v>198</v>
      </c>
      <c r="B7" s="9">
        <v>0</v>
      </c>
      <c r="C7" s="10">
        <v>0</v>
      </c>
      <c r="D7" s="11">
        <v>1507447</v>
      </c>
    </row>
    <row r="8" spans="1:4" ht="12.75">
      <c r="A8" s="20" t="s">
        <v>199</v>
      </c>
      <c r="B8" s="9">
        <v>7235.2</v>
      </c>
      <c r="C8" s="10">
        <v>6763.7</v>
      </c>
      <c r="D8" s="11">
        <v>1507448</v>
      </c>
    </row>
    <row r="9" spans="1:4" ht="12.75">
      <c r="A9" s="20" t="s">
        <v>200</v>
      </c>
      <c r="B9" s="9">
        <v>133.15</v>
      </c>
      <c r="C9" s="10">
        <v>894.04</v>
      </c>
      <c r="D9" s="11">
        <v>1507449</v>
      </c>
    </row>
    <row r="10" spans="1:4" ht="12.75">
      <c r="A10" s="20" t="s">
        <v>197</v>
      </c>
      <c r="B10" s="9">
        <v>0</v>
      </c>
      <c r="C10" s="10">
        <v>0</v>
      </c>
      <c r="D10" s="11">
        <v>1558461</v>
      </c>
    </row>
    <row r="11" spans="1:4" ht="25.5">
      <c r="A11" s="14" t="s">
        <v>201</v>
      </c>
      <c r="B11" s="9">
        <v>0</v>
      </c>
      <c r="C11" s="10">
        <v>0</v>
      </c>
      <c r="D11" s="11">
        <v>1507412</v>
      </c>
    </row>
    <row r="12" spans="1:4" ht="12.75">
      <c r="A12" s="14" t="s">
        <v>202</v>
      </c>
      <c r="B12" s="9">
        <v>0</v>
      </c>
      <c r="C12" s="10">
        <v>0</v>
      </c>
      <c r="D12" s="11">
        <v>1507413</v>
      </c>
    </row>
    <row r="13" spans="1:4" ht="12.75">
      <c r="A13" s="15" t="s">
        <v>203</v>
      </c>
      <c r="B13" s="12">
        <v>0</v>
      </c>
      <c r="C13" s="12">
        <f>C14</f>
        <v>0</v>
      </c>
      <c r="D13" s="11">
        <v>1507414</v>
      </c>
    </row>
    <row r="14" spans="1:4" ht="12.75">
      <c r="A14" s="20" t="s">
        <v>203</v>
      </c>
      <c r="B14" s="9">
        <v>0</v>
      </c>
      <c r="C14" s="10">
        <v>0</v>
      </c>
      <c r="D14" s="11">
        <v>1507450</v>
      </c>
    </row>
    <row r="15" spans="1:4" ht="12.75">
      <c r="A15" s="14" t="s">
        <v>204</v>
      </c>
      <c r="B15" s="9">
        <v>0</v>
      </c>
      <c r="C15" s="10">
        <v>0</v>
      </c>
      <c r="D15" s="11">
        <v>1507415</v>
      </c>
    </row>
    <row r="16" spans="1:4" ht="12.75">
      <c r="A16" s="15" t="s">
        <v>205</v>
      </c>
      <c r="B16" s="12">
        <v>225059.72</v>
      </c>
      <c r="C16" s="12">
        <f>C17</f>
        <v>165600</v>
      </c>
      <c r="D16" s="11">
        <v>1507416</v>
      </c>
    </row>
    <row r="17" spans="1:4" ht="12.75">
      <c r="A17" s="20" t="s">
        <v>206</v>
      </c>
      <c r="B17" s="9">
        <v>225059.72</v>
      </c>
      <c r="C17" s="10">
        <v>165600</v>
      </c>
      <c r="D17" s="11">
        <v>1507451</v>
      </c>
    </row>
    <row r="18" spans="1:4" ht="12.75">
      <c r="A18" s="14" t="s">
        <v>207</v>
      </c>
      <c r="B18" s="9">
        <v>0</v>
      </c>
      <c r="C18" s="10">
        <v>0</v>
      </c>
      <c r="D18" s="11">
        <v>1507417</v>
      </c>
    </row>
    <row r="19" spans="1:4" ht="12.75">
      <c r="A19" s="14" t="s">
        <v>208</v>
      </c>
      <c r="B19" s="9">
        <v>0</v>
      </c>
      <c r="C19" s="10">
        <v>0</v>
      </c>
      <c r="D19" s="11">
        <v>1507418</v>
      </c>
    </row>
    <row r="20" spans="1:4" ht="12.75">
      <c r="A20" s="14" t="s">
        <v>209</v>
      </c>
      <c r="B20" s="9">
        <v>0</v>
      </c>
      <c r="C20" s="10">
        <v>0</v>
      </c>
      <c r="D20" s="11">
        <v>1507419</v>
      </c>
    </row>
    <row r="21" spans="1:4" ht="12.75">
      <c r="A21" s="14" t="s">
        <v>210</v>
      </c>
      <c r="B21" s="9">
        <v>0</v>
      </c>
      <c r="C21" s="10">
        <v>0</v>
      </c>
      <c r="D21" s="11">
        <v>1507420</v>
      </c>
    </row>
    <row r="22" spans="1:4" ht="12.75">
      <c r="A22" s="14" t="s">
        <v>211</v>
      </c>
      <c r="B22" s="9">
        <v>2785785.56</v>
      </c>
      <c r="C22" s="10">
        <v>1115268.97</v>
      </c>
      <c r="D22" s="11">
        <v>1507421</v>
      </c>
    </row>
    <row r="23" spans="1:4" ht="12.75">
      <c r="A23" s="14" t="s">
        <v>212</v>
      </c>
      <c r="B23" s="9">
        <v>0</v>
      </c>
      <c r="C23" s="10">
        <v>0</v>
      </c>
      <c r="D23" s="11">
        <v>1507422</v>
      </c>
    </row>
    <row r="24" spans="1:4" ht="12.75">
      <c r="A24" s="14" t="s">
        <v>213</v>
      </c>
      <c r="B24" s="9">
        <v>0</v>
      </c>
      <c r="C24" s="10">
        <v>0</v>
      </c>
      <c r="D24" s="11">
        <v>1507423</v>
      </c>
    </row>
    <row r="25" spans="1:4" ht="12.75">
      <c r="A25" s="14" t="s">
        <v>214</v>
      </c>
      <c r="B25" s="9">
        <v>0</v>
      </c>
      <c r="C25" s="10">
        <v>174836.34</v>
      </c>
      <c r="D25" s="11">
        <v>1507424</v>
      </c>
    </row>
    <row r="26" spans="1:4" ht="12.75">
      <c r="A26" s="14" t="s">
        <v>215</v>
      </c>
      <c r="B26" s="9">
        <v>0</v>
      </c>
      <c r="C26" s="10">
        <v>0</v>
      </c>
      <c r="D26" s="11">
        <v>1558462</v>
      </c>
    </row>
    <row r="27" spans="1:4" ht="12.75">
      <c r="A27" s="14" t="s">
        <v>216</v>
      </c>
      <c r="B27" s="9">
        <v>0</v>
      </c>
      <c r="C27" s="10">
        <v>0</v>
      </c>
      <c r="D27" s="11">
        <v>1558463</v>
      </c>
    </row>
    <row r="28" spans="1:4" ht="12.75">
      <c r="A28" s="14" t="s">
        <v>217</v>
      </c>
      <c r="B28" s="9">
        <v>0</v>
      </c>
      <c r="C28" s="10">
        <v>0</v>
      </c>
      <c r="D28" s="11">
        <v>1558464</v>
      </c>
    </row>
    <row r="29" spans="1:4" ht="12.75">
      <c r="A29" s="13" t="s">
        <v>218</v>
      </c>
      <c r="B29" s="12">
        <v>3002944.89</v>
      </c>
      <c r="C29" s="12">
        <f>C30+C34+C86+C91+C96+C98+C119+C124+C125+C126+C127+C129+C130+C131</f>
        <v>1721426.1800000002</v>
      </c>
      <c r="D29" s="11">
        <v>1507398</v>
      </c>
    </row>
    <row r="30" spans="1:4" ht="12.75">
      <c r="A30" s="15" t="s">
        <v>219</v>
      </c>
      <c r="B30" s="12">
        <v>27303.83</v>
      </c>
      <c r="C30" s="12">
        <f>C31+C32+C33</f>
        <v>20396.7</v>
      </c>
      <c r="D30" s="11">
        <v>1507425</v>
      </c>
    </row>
    <row r="31" spans="1:4" ht="12.75">
      <c r="A31" s="20" t="s">
        <v>220</v>
      </c>
      <c r="B31" s="9">
        <v>27303.83</v>
      </c>
      <c r="C31" s="10">
        <v>20396.7</v>
      </c>
      <c r="D31" s="11">
        <v>1507452</v>
      </c>
    </row>
    <row r="32" spans="1:4" ht="12.75">
      <c r="A32" s="20" t="s">
        <v>221</v>
      </c>
      <c r="B32" s="9">
        <v>0</v>
      </c>
      <c r="C32" s="10">
        <v>0</v>
      </c>
      <c r="D32" s="11">
        <v>1507453</v>
      </c>
    </row>
    <row r="33" spans="1:4" ht="12.75">
      <c r="A33" s="20" t="s">
        <v>222</v>
      </c>
      <c r="B33" s="9">
        <v>0</v>
      </c>
      <c r="C33" s="10">
        <v>0</v>
      </c>
      <c r="D33" s="11">
        <v>1507454</v>
      </c>
    </row>
    <row r="34" spans="1:4" ht="12.75">
      <c r="A34" s="15" t="s">
        <v>223</v>
      </c>
      <c r="B34" s="12">
        <v>2434740.12</v>
      </c>
      <c r="C34" s="12">
        <f>C35+C36+C37+C38+C39+C40+C41+C42+C43+C44+C45+C46+C47+C48+C49+C50+C51+C52+C53+C54+C55+C56+C57+C58+C59+C60+C61+C62+C63+C64+C65+C66+C67+C68+C69+C70+C71+C72+C73+C78+C79+C80+C81+C82+C83+C84+C85</f>
        <v>1574755.2000000002</v>
      </c>
      <c r="D34" s="11">
        <v>1507426</v>
      </c>
    </row>
    <row r="35" spans="1:4" ht="12.75">
      <c r="A35" s="20" t="s">
        <v>224</v>
      </c>
      <c r="B35" s="9">
        <v>0</v>
      </c>
      <c r="C35" s="10">
        <v>0</v>
      </c>
      <c r="D35" s="11">
        <v>1558465</v>
      </c>
    </row>
    <row r="36" spans="1:4" ht="12.75">
      <c r="A36" s="20" t="s">
        <v>225</v>
      </c>
      <c r="B36" s="9">
        <v>0</v>
      </c>
      <c r="C36" s="10">
        <v>0</v>
      </c>
      <c r="D36" s="11">
        <v>1507455</v>
      </c>
    </row>
    <row r="37" spans="1:4" ht="12.75">
      <c r="A37" s="20" t="s">
        <v>226</v>
      </c>
      <c r="B37" s="9">
        <v>0</v>
      </c>
      <c r="C37" s="10">
        <v>0</v>
      </c>
      <c r="D37" s="11">
        <v>1558466</v>
      </c>
    </row>
    <row r="38" spans="1:4" ht="12.75">
      <c r="A38" s="20" t="s">
        <v>227</v>
      </c>
      <c r="B38" s="9">
        <v>0</v>
      </c>
      <c r="C38" s="10">
        <v>0</v>
      </c>
      <c r="D38" s="11">
        <v>1507456</v>
      </c>
    </row>
    <row r="39" spans="1:4" ht="12.75">
      <c r="A39" s="20" t="s">
        <v>228</v>
      </c>
      <c r="B39" s="9">
        <v>0</v>
      </c>
      <c r="C39" s="10">
        <v>0</v>
      </c>
      <c r="D39" s="11">
        <v>1558467</v>
      </c>
    </row>
    <row r="40" spans="1:4" ht="25.5">
      <c r="A40" s="20" t="s">
        <v>229</v>
      </c>
      <c r="B40" s="9">
        <v>0</v>
      </c>
      <c r="C40" s="10">
        <v>0</v>
      </c>
      <c r="D40" s="11">
        <v>1507457</v>
      </c>
    </row>
    <row r="41" spans="1:4" ht="12.75">
      <c r="A41" s="20" t="s">
        <v>230</v>
      </c>
      <c r="B41" s="9">
        <v>0</v>
      </c>
      <c r="C41" s="10">
        <v>0</v>
      </c>
      <c r="D41" s="11">
        <v>1507458</v>
      </c>
    </row>
    <row r="42" spans="1:4" ht="12.75">
      <c r="A42" s="20" t="s">
        <v>231</v>
      </c>
      <c r="B42" s="9">
        <v>0</v>
      </c>
      <c r="C42" s="10">
        <v>0</v>
      </c>
      <c r="D42" s="11">
        <v>1507459</v>
      </c>
    </row>
    <row r="43" spans="1:4" ht="12.75">
      <c r="A43" s="20" t="s">
        <v>232</v>
      </c>
      <c r="B43" s="9">
        <v>0</v>
      </c>
      <c r="C43" s="10">
        <v>0</v>
      </c>
      <c r="D43" s="11">
        <v>1507460</v>
      </c>
    </row>
    <row r="44" spans="1:4" ht="12.75">
      <c r="A44" s="20" t="s">
        <v>233</v>
      </c>
      <c r="B44" s="9">
        <v>0</v>
      </c>
      <c r="C44" s="10">
        <v>0</v>
      </c>
      <c r="D44" s="11">
        <v>1558468</v>
      </c>
    </row>
    <row r="45" spans="1:4" ht="12.75">
      <c r="A45" s="20" t="s">
        <v>234</v>
      </c>
      <c r="B45" s="9">
        <v>0</v>
      </c>
      <c r="C45" s="10">
        <v>0</v>
      </c>
      <c r="D45" s="11">
        <v>1558469</v>
      </c>
    </row>
    <row r="46" spans="1:4" ht="12.75">
      <c r="A46" s="20" t="s">
        <v>235</v>
      </c>
      <c r="B46" s="9">
        <v>0</v>
      </c>
      <c r="C46" s="10">
        <v>0</v>
      </c>
      <c r="D46" s="11">
        <v>1507461</v>
      </c>
    </row>
    <row r="47" spans="1:4" ht="12.75">
      <c r="A47" s="20" t="s">
        <v>236</v>
      </c>
      <c r="B47" s="9">
        <v>0</v>
      </c>
      <c r="C47" s="10">
        <v>0</v>
      </c>
      <c r="D47" s="11">
        <v>1558470</v>
      </c>
    </row>
    <row r="48" spans="1:4" ht="12.75">
      <c r="A48" s="20" t="s">
        <v>237</v>
      </c>
      <c r="B48" s="9">
        <v>0</v>
      </c>
      <c r="C48" s="10">
        <v>0</v>
      </c>
      <c r="D48" s="11">
        <v>1507462</v>
      </c>
    </row>
    <row r="49" spans="1:4" ht="12.75">
      <c r="A49" s="20" t="s">
        <v>238</v>
      </c>
      <c r="B49" s="9">
        <v>0</v>
      </c>
      <c r="C49" s="10">
        <v>0</v>
      </c>
      <c r="D49" s="11">
        <v>1507463</v>
      </c>
    </row>
    <row r="50" spans="1:4" ht="12.75">
      <c r="A50" s="20" t="s">
        <v>239</v>
      </c>
      <c r="B50" s="9">
        <v>0</v>
      </c>
      <c r="C50" s="10">
        <v>0</v>
      </c>
      <c r="D50" s="11">
        <v>1507464</v>
      </c>
    </row>
    <row r="51" spans="1:4" ht="12.75">
      <c r="A51" s="20" t="s">
        <v>240</v>
      </c>
      <c r="B51" s="9">
        <v>0</v>
      </c>
      <c r="C51" s="10">
        <v>0</v>
      </c>
      <c r="D51" s="11">
        <v>1507465</v>
      </c>
    </row>
    <row r="52" spans="1:4" ht="12.75">
      <c r="A52" s="20" t="s">
        <v>241</v>
      </c>
      <c r="B52" s="9">
        <v>0</v>
      </c>
      <c r="C52" s="10">
        <v>0</v>
      </c>
      <c r="D52" s="11">
        <v>1507466</v>
      </c>
    </row>
    <row r="53" spans="1:4" ht="12.75">
      <c r="A53" s="20" t="s">
        <v>242</v>
      </c>
      <c r="B53" s="9">
        <v>0</v>
      </c>
      <c r="C53" s="10">
        <v>0</v>
      </c>
      <c r="D53" s="11">
        <v>1558471</v>
      </c>
    </row>
    <row r="54" spans="1:4" ht="25.5">
      <c r="A54" s="20" t="s">
        <v>243</v>
      </c>
      <c r="B54" s="9">
        <v>0</v>
      </c>
      <c r="C54" s="10">
        <v>0</v>
      </c>
      <c r="D54" s="11">
        <v>1507467</v>
      </c>
    </row>
    <row r="55" spans="1:4" ht="12.75">
      <c r="A55" s="20" t="s">
        <v>244</v>
      </c>
      <c r="B55" s="9">
        <v>0</v>
      </c>
      <c r="C55" s="10">
        <v>0</v>
      </c>
      <c r="D55" s="11">
        <v>1507468</v>
      </c>
    </row>
    <row r="56" spans="1:4" ht="12.75">
      <c r="A56" s="20" t="s">
        <v>245</v>
      </c>
      <c r="B56" s="9">
        <v>0</v>
      </c>
      <c r="C56" s="10">
        <v>0</v>
      </c>
      <c r="D56" s="11">
        <v>1507469</v>
      </c>
    </row>
    <row r="57" spans="1:4" ht="12.75">
      <c r="A57" s="20" t="s">
        <v>246</v>
      </c>
      <c r="B57" s="9">
        <v>0</v>
      </c>
      <c r="C57" s="10">
        <v>0</v>
      </c>
      <c r="D57" s="11">
        <v>1507470</v>
      </c>
    </row>
    <row r="58" spans="1:4" ht="12.75">
      <c r="A58" s="20" t="s">
        <v>247</v>
      </c>
      <c r="B58" s="9">
        <v>0</v>
      </c>
      <c r="C58" s="10">
        <v>0</v>
      </c>
      <c r="D58" s="11">
        <v>1507471</v>
      </c>
    </row>
    <row r="59" spans="1:4" ht="12.75">
      <c r="A59" s="20" t="s">
        <v>248</v>
      </c>
      <c r="B59" s="9">
        <v>49164</v>
      </c>
      <c r="C59" s="10">
        <v>48725.44</v>
      </c>
      <c r="D59" s="11">
        <v>1507472</v>
      </c>
    </row>
    <row r="60" spans="1:4" ht="12.75">
      <c r="A60" s="20" t="s">
        <v>249</v>
      </c>
      <c r="B60" s="9">
        <v>65389</v>
      </c>
      <c r="C60" s="10">
        <v>33767</v>
      </c>
      <c r="D60" s="11">
        <v>1507473</v>
      </c>
    </row>
    <row r="61" spans="1:4" ht="12.75">
      <c r="A61" s="20" t="s">
        <v>250</v>
      </c>
      <c r="B61" s="9">
        <v>0</v>
      </c>
      <c r="C61" s="10">
        <v>0</v>
      </c>
      <c r="D61" s="11">
        <v>1507474</v>
      </c>
    </row>
    <row r="62" spans="1:4" ht="12.75">
      <c r="A62" s="20" t="s">
        <v>251</v>
      </c>
      <c r="B62" s="9">
        <v>1726000</v>
      </c>
      <c r="C62" s="10">
        <v>1125026.83</v>
      </c>
      <c r="D62" s="11">
        <v>1507475</v>
      </c>
    </row>
    <row r="63" spans="1:4" ht="12.75">
      <c r="A63" s="20" t="s">
        <v>252</v>
      </c>
      <c r="B63" s="9">
        <v>150</v>
      </c>
      <c r="C63" s="10">
        <v>0</v>
      </c>
      <c r="D63" s="11">
        <v>1507476</v>
      </c>
    </row>
    <row r="64" spans="1:4" ht="12.75">
      <c r="A64" s="20" t="s">
        <v>253</v>
      </c>
      <c r="B64" s="9">
        <v>0</v>
      </c>
      <c r="C64" s="10">
        <v>0</v>
      </c>
      <c r="D64" s="11">
        <v>1507477</v>
      </c>
    </row>
    <row r="65" spans="1:4" ht="12.75">
      <c r="A65" s="20" t="s">
        <v>254</v>
      </c>
      <c r="B65" s="9">
        <v>45323.39</v>
      </c>
      <c r="C65" s="10">
        <v>7246.62</v>
      </c>
      <c r="D65" s="11">
        <v>1507478</v>
      </c>
    </row>
    <row r="66" spans="1:4" ht="12.75">
      <c r="A66" s="20" t="s">
        <v>255</v>
      </c>
      <c r="B66" s="9">
        <v>0</v>
      </c>
      <c r="C66" s="10">
        <v>0</v>
      </c>
      <c r="D66" s="11">
        <v>1558472</v>
      </c>
    </row>
    <row r="67" spans="1:4" ht="12.75">
      <c r="A67" s="20" t="s">
        <v>256</v>
      </c>
      <c r="B67" s="9">
        <v>0</v>
      </c>
      <c r="C67" s="10">
        <v>400.7</v>
      </c>
      <c r="D67" s="11">
        <v>1507479</v>
      </c>
    </row>
    <row r="68" spans="1:4" ht="12.75">
      <c r="A68" s="20" t="s">
        <v>257</v>
      </c>
      <c r="B68" s="9">
        <v>0</v>
      </c>
      <c r="C68" s="10">
        <v>0</v>
      </c>
      <c r="D68" s="11">
        <v>1507480</v>
      </c>
    </row>
    <row r="69" spans="1:4" ht="12.75">
      <c r="A69" s="20" t="s">
        <v>258</v>
      </c>
      <c r="B69" s="9">
        <v>0</v>
      </c>
      <c r="C69" s="10">
        <v>0</v>
      </c>
      <c r="D69" s="11">
        <v>1558473</v>
      </c>
    </row>
    <row r="70" spans="1:4" ht="12.75">
      <c r="A70" s="20" t="s">
        <v>259</v>
      </c>
      <c r="B70" s="9">
        <v>0</v>
      </c>
      <c r="C70" s="10">
        <v>0</v>
      </c>
      <c r="D70" s="11">
        <v>1558474</v>
      </c>
    </row>
    <row r="71" spans="1:4" ht="12.75">
      <c r="A71" s="20" t="s">
        <v>260</v>
      </c>
      <c r="B71" s="9">
        <v>0</v>
      </c>
      <c r="C71" s="10">
        <v>0</v>
      </c>
      <c r="D71" s="11">
        <v>1507481</v>
      </c>
    </row>
    <row r="72" spans="1:4" ht="12.75">
      <c r="A72" s="20" t="s">
        <v>261</v>
      </c>
      <c r="B72" s="9">
        <v>0</v>
      </c>
      <c r="C72" s="10">
        <v>0</v>
      </c>
      <c r="D72" s="11">
        <v>1507482</v>
      </c>
    </row>
    <row r="73" spans="1:4" ht="12.75">
      <c r="A73" s="16" t="s">
        <v>262</v>
      </c>
      <c r="B73" s="12">
        <v>19848.85</v>
      </c>
      <c r="C73" s="12">
        <f>C74+C75+C76+C77</f>
        <v>58956.520000000004</v>
      </c>
      <c r="D73" s="11">
        <v>1507483</v>
      </c>
    </row>
    <row r="74" spans="1:4" ht="12.75">
      <c r="A74" s="17" t="s">
        <v>263</v>
      </c>
      <c r="B74" s="9">
        <v>5235.8</v>
      </c>
      <c r="C74" s="10">
        <v>2693.03</v>
      </c>
      <c r="D74" s="11">
        <v>1507532</v>
      </c>
    </row>
    <row r="75" spans="1:4" ht="12.75">
      <c r="A75" s="17" t="s">
        <v>264</v>
      </c>
      <c r="B75" s="9">
        <v>11029.69</v>
      </c>
      <c r="C75" s="10">
        <v>52674.05</v>
      </c>
      <c r="D75" s="11">
        <v>1507533</v>
      </c>
    </row>
    <row r="76" spans="1:4" ht="12.75">
      <c r="A76" s="17" t="s">
        <v>265</v>
      </c>
      <c r="B76" s="9">
        <v>3583.36</v>
      </c>
      <c r="C76" s="10">
        <v>3589.44</v>
      </c>
      <c r="D76" s="11">
        <v>1507534</v>
      </c>
    </row>
    <row r="77" spans="1:4" ht="12.75">
      <c r="A77" s="17" t="s">
        <v>266</v>
      </c>
      <c r="B77" s="9">
        <v>0</v>
      </c>
      <c r="C77" s="10">
        <v>0</v>
      </c>
      <c r="D77" s="11">
        <v>1507535</v>
      </c>
    </row>
    <row r="78" spans="1:4" ht="12.75">
      <c r="A78" s="20" t="s">
        <v>267</v>
      </c>
      <c r="B78" s="9">
        <v>528864.88</v>
      </c>
      <c r="C78" s="10">
        <v>300632.09</v>
      </c>
      <c r="D78" s="11">
        <v>1507484</v>
      </c>
    </row>
    <row r="79" spans="1:4" ht="12.75">
      <c r="A79" s="20" t="s">
        <v>268</v>
      </c>
      <c r="B79" s="9">
        <v>0</v>
      </c>
      <c r="C79" s="10">
        <v>0</v>
      </c>
      <c r="D79" s="11">
        <v>1507485</v>
      </c>
    </row>
    <row r="80" spans="1:4" ht="12.75">
      <c r="A80" s="20" t="s">
        <v>269</v>
      </c>
      <c r="B80" s="9">
        <v>0</v>
      </c>
      <c r="C80" s="10">
        <v>0</v>
      </c>
      <c r="D80" s="11">
        <v>1507486</v>
      </c>
    </row>
    <row r="81" spans="1:4" ht="25.5">
      <c r="A81" s="20" t="s">
        <v>270</v>
      </c>
      <c r="B81" s="9">
        <v>0</v>
      </c>
      <c r="C81" s="10">
        <v>0</v>
      </c>
      <c r="D81" s="11">
        <v>1507487</v>
      </c>
    </row>
    <row r="82" spans="1:4" ht="25.5">
      <c r="A82" s="20" t="s">
        <v>271</v>
      </c>
      <c r="B82" s="9">
        <v>0</v>
      </c>
      <c r="C82" s="10">
        <v>0</v>
      </c>
      <c r="D82" s="11">
        <v>1507488</v>
      </c>
    </row>
    <row r="83" spans="1:4" ht="12.75">
      <c r="A83" s="20" t="s">
        <v>272</v>
      </c>
      <c r="B83" s="9">
        <v>0</v>
      </c>
      <c r="C83" s="10">
        <v>0</v>
      </c>
      <c r="D83" s="11">
        <v>1507489</v>
      </c>
    </row>
    <row r="84" spans="1:4" ht="25.5">
      <c r="A84" s="20" t="s">
        <v>273</v>
      </c>
      <c r="B84" s="9">
        <v>0</v>
      </c>
      <c r="C84" s="10">
        <v>0</v>
      </c>
      <c r="D84" s="11">
        <v>1507490</v>
      </c>
    </row>
    <row r="85" spans="1:4" ht="12.75">
      <c r="A85" s="20" t="s">
        <v>274</v>
      </c>
      <c r="B85" s="9">
        <v>0</v>
      </c>
      <c r="C85" s="10">
        <v>0</v>
      </c>
      <c r="D85" s="11">
        <v>1507491</v>
      </c>
    </row>
    <row r="86" spans="1:4" ht="12.75">
      <c r="A86" s="15" t="s">
        <v>275</v>
      </c>
      <c r="B86" s="12">
        <v>3640.31</v>
      </c>
      <c r="C86" s="12">
        <f>C87+C88+C89+C90</f>
        <v>4090.05</v>
      </c>
      <c r="D86" s="11">
        <v>1507427</v>
      </c>
    </row>
    <row r="87" spans="1:4" ht="12.75">
      <c r="A87" s="20" t="s">
        <v>276</v>
      </c>
      <c r="B87" s="9">
        <v>0</v>
      </c>
      <c r="C87" s="10">
        <v>0</v>
      </c>
      <c r="D87" s="11">
        <v>1507492</v>
      </c>
    </row>
    <row r="88" spans="1:4" ht="12.75">
      <c r="A88" s="20" t="s">
        <v>277</v>
      </c>
      <c r="B88" s="9">
        <v>0</v>
      </c>
      <c r="C88" s="10">
        <v>0</v>
      </c>
      <c r="D88" s="11">
        <v>1507493</v>
      </c>
    </row>
    <row r="89" spans="1:4" ht="12.75">
      <c r="A89" s="20" t="s">
        <v>278</v>
      </c>
      <c r="B89" s="9">
        <v>0</v>
      </c>
      <c r="C89" s="10">
        <v>0</v>
      </c>
      <c r="D89" s="11">
        <v>1507494</v>
      </c>
    </row>
    <row r="90" spans="1:4" ht="12.75">
      <c r="A90" s="20" t="s">
        <v>279</v>
      </c>
      <c r="B90" s="9">
        <v>3640.31</v>
      </c>
      <c r="C90" s="10">
        <v>4090.05</v>
      </c>
      <c r="D90" s="11">
        <v>1507495</v>
      </c>
    </row>
    <row r="91" spans="1:4" ht="12.75">
      <c r="A91" s="15" t="s">
        <v>280</v>
      </c>
      <c r="B91" s="12">
        <v>0</v>
      </c>
      <c r="C91" s="12">
        <f>C92+C93+C94+C95</f>
        <v>0</v>
      </c>
      <c r="D91" s="11">
        <v>1507428</v>
      </c>
    </row>
    <row r="92" spans="1:4" ht="25.5">
      <c r="A92" s="20" t="s">
        <v>281</v>
      </c>
      <c r="B92" s="9">
        <v>0</v>
      </c>
      <c r="C92" s="10">
        <v>0</v>
      </c>
      <c r="D92" s="11">
        <v>1507496</v>
      </c>
    </row>
    <row r="93" spans="1:4" ht="12.75">
      <c r="A93" s="20" t="s">
        <v>282</v>
      </c>
      <c r="B93" s="9">
        <v>0</v>
      </c>
      <c r="C93" s="10">
        <v>0</v>
      </c>
      <c r="D93" s="11">
        <v>1507497</v>
      </c>
    </row>
    <row r="94" spans="1:4" ht="12.75">
      <c r="A94" s="20" t="s">
        <v>283</v>
      </c>
      <c r="B94" s="9">
        <v>0</v>
      </c>
      <c r="C94" s="10">
        <v>0</v>
      </c>
      <c r="D94" s="11">
        <v>1558475</v>
      </c>
    </row>
    <row r="95" spans="1:4" ht="12.75">
      <c r="A95" s="20" t="s">
        <v>284</v>
      </c>
      <c r="B95" s="9">
        <v>0</v>
      </c>
      <c r="C95" s="10">
        <v>0</v>
      </c>
      <c r="D95" s="11">
        <v>1507498</v>
      </c>
    </row>
    <row r="96" spans="1:4" ht="12.75">
      <c r="A96" s="15" t="s">
        <v>285</v>
      </c>
      <c r="B96" s="12">
        <v>525710.54</v>
      </c>
      <c r="C96" s="12">
        <f>C97</f>
        <v>99637.78</v>
      </c>
      <c r="D96" s="11">
        <v>1507429</v>
      </c>
    </row>
    <row r="97" spans="1:4" ht="12.75">
      <c r="A97" s="20" t="s">
        <v>285</v>
      </c>
      <c r="B97" s="9">
        <v>525710.54</v>
      </c>
      <c r="C97" s="10">
        <v>99637.78</v>
      </c>
      <c r="D97" s="11">
        <v>1507499</v>
      </c>
    </row>
    <row r="98" spans="1:4" ht="12.75">
      <c r="A98" s="15" t="s">
        <v>286</v>
      </c>
      <c r="B98" s="12">
        <v>8088.09</v>
      </c>
      <c r="C98" s="12">
        <f>C99+C100+C101+C102+C103+C104+C105+C106+C107+C108+C109+C110+C111+C112+C113+C114+C115+C116+C117+C118</f>
        <v>4744.23</v>
      </c>
      <c r="D98" s="11">
        <v>1507430</v>
      </c>
    </row>
    <row r="99" spans="1:4" ht="12.75">
      <c r="A99" s="20" t="s">
        <v>287</v>
      </c>
      <c r="B99" s="9">
        <v>2891.07</v>
      </c>
      <c r="C99" s="10">
        <v>0</v>
      </c>
      <c r="D99" s="11">
        <v>1507500</v>
      </c>
    </row>
    <row r="100" spans="1:4" ht="12.75">
      <c r="A100" s="20" t="s">
        <v>288</v>
      </c>
      <c r="B100" s="9">
        <v>0</v>
      </c>
      <c r="C100" s="10">
        <v>0</v>
      </c>
      <c r="D100" s="11">
        <v>1507501</v>
      </c>
    </row>
    <row r="101" spans="1:4" ht="12.75">
      <c r="A101" s="20" t="s">
        <v>289</v>
      </c>
      <c r="B101" s="9">
        <v>0</v>
      </c>
      <c r="C101" s="10">
        <v>0</v>
      </c>
      <c r="D101" s="11">
        <v>1507502</v>
      </c>
    </row>
    <row r="102" spans="1:4" ht="12.75">
      <c r="A102" s="20" t="s">
        <v>290</v>
      </c>
      <c r="B102" s="9">
        <v>0</v>
      </c>
      <c r="C102" s="10">
        <v>0</v>
      </c>
      <c r="D102" s="11">
        <v>1507503</v>
      </c>
    </row>
    <row r="103" spans="1:4" ht="12.75">
      <c r="A103" s="20" t="s">
        <v>291</v>
      </c>
      <c r="B103" s="9">
        <v>0</v>
      </c>
      <c r="C103" s="10">
        <v>0</v>
      </c>
      <c r="D103" s="11">
        <v>1507504</v>
      </c>
    </row>
    <row r="104" spans="1:4" ht="12.75">
      <c r="A104" s="20" t="s">
        <v>292</v>
      </c>
      <c r="B104" s="9">
        <v>5197.02</v>
      </c>
      <c r="C104" s="10">
        <v>4744.23</v>
      </c>
      <c r="D104" s="11">
        <v>1507505</v>
      </c>
    </row>
    <row r="105" spans="1:4" ht="12.75">
      <c r="A105" s="20" t="s">
        <v>293</v>
      </c>
      <c r="B105" s="9">
        <v>0</v>
      </c>
      <c r="C105" s="10">
        <v>0</v>
      </c>
      <c r="D105" s="11">
        <v>1507506</v>
      </c>
    </row>
    <row r="106" spans="1:4" ht="12.75">
      <c r="A106" s="20" t="s">
        <v>294</v>
      </c>
      <c r="B106" s="9">
        <v>0</v>
      </c>
      <c r="C106" s="10">
        <v>0</v>
      </c>
      <c r="D106" s="11">
        <v>1507507</v>
      </c>
    </row>
    <row r="107" spans="1:4" ht="12.75">
      <c r="A107" s="20" t="s">
        <v>295</v>
      </c>
      <c r="B107" s="9">
        <v>0</v>
      </c>
      <c r="C107" s="10">
        <v>0</v>
      </c>
      <c r="D107" s="11">
        <v>1558476</v>
      </c>
    </row>
    <row r="108" spans="1:4" ht="12.75">
      <c r="A108" s="20" t="s">
        <v>296</v>
      </c>
      <c r="B108" s="9">
        <v>0</v>
      </c>
      <c r="C108" s="10">
        <v>0</v>
      </c>
      <c r="D108" s="11">
        <v>1507508</v>
      </c>
    </row>
    <row r="109" spans="1:4" ht="12.75">
      <c r="A109" s="20" t="s">
        <v>297</v>
      </c>
      <c r="B109" s="9">
        <v>0</v>
      </c>
      <c r="C109" s="10">
        <v>0</v>
      </c>
      <c r="D109" s="11">
        <v>1507509</v>
      </c>
    </row>
    <row r="110" spans="1:4" ht="12.75">
      <c r="A110" s="20" t="s">
        <v>298</v>
      </c>
      <c r="B110" s="9">
        <v>0</v>
      </c>
      <c r="C110" s="10">
        <v>0</v>
      </c>
      <c r="D110" s="11">
        <v>1507510</v>
      </c>
    </row>
    <row r="111" spans="1:4" ht="12.75">
      <c r="A111" s="20" t="s">
        <v>299</v>
      </c>
      <c r="B111" s="9">
        <v>0</v>
      </c>
      <c r="C111" s="10">
        <v>0</v>
      </c>
      <c r="D111" s="11">
        <v>1507511</v>
      </c>
    </row>
    <row r="112" spans="1:4" ht="12.75">
      <c r="A112" s="20" t="s">
        <v>300</v>
      </c>
      <c r="B112" s="9">
        <v>0</v>
      </c>
      <c r="C112" s="10">
        <v>0</v>
      </c>
      <c r="D112" s="11">
        <v>1558477</v>
      </c>
    </row>
    <row r="113" spans="1:4" ht="12.75">
      <c r="A113" s="20" t="s">
        <v>301</v>
      </c>
      <c r="B113" s="9">
        <v>0</v>
      </c>
      <c r="C113" s="10">
        <v>0</v>
      </c>
      <c r="D113" s="11">
        <v>1558478</v>
      </c>
    </row>
    <row r="114" spans="1:4" ht="12.75">
      <c r="A114" s="20" t="s">
        <v>302</v>
      </c>
      <c r="B114" s="9">
        <v>0</v>
      </c>
      <c r="C114" s="10">
        <v>0</v>
      </c>
      <c r="D114" s="11">
        <v>1507513</v>
      </c>
    </row>
    <row r="115" spans="1:4" ht="25.5">
      <c r="A115" s="20" t="s">
        <v>303</v>
      </c>
      <c r="B115" s="9">
        <v>0</v>
      </c>
      <c r="C115" s="10">
        <v>0</v>
      </c>
      <c r="D115" s="11">
        <v>1507514</v>
      </c>
    </row>
    <row r="116" spans="1:4" ht="25.5">
      <c r="A116" s="20" t="s">
        <v>304</v>
      </c>
      <c r="B116" s="9">
        <v>0</v>
      </c>
      <c r="C116" s="10">
        <v>0</v>
      </c>
      <c r="D116" s="11">
        <v>1507515</v>
      </c>
    </row>
    <row r="117" spans="1:4" ht="12.75">
      <c r="A117" s="20" t="s">
        <v>305</v>
      </c>
      <c r="B117" s="9">
        <v>0</v>
      </c>
      <c r="C117" s="10">
        <v>0</v>
      </c>
      <c r="D117" s="11">
        <v>1507516</v>
      </c>
    </row>
    <row r="118" spans="1:4" ht="12.75">
      <c r="A118" s="20" t="s">
        <v>306</v>
      </c>
      <c r="B118" s="9">
        <v>0</v>
      </c>
      <c r="C118" s="10">
        <v>0</v>
      </c>
      <c r="D118" s="11">
        <v>1507517</v>
      </c>
    </row>
    <row r="119" spans="1:4" ht="12.75">
      <c r="A119" s="15" t="s">
        <v>307</v>
      </c>
      <c r="B119" s="12">
        <v>0</v>
      </c>
      <c r="C119" s="12">
        <f>C120+C121+C122+C123</f>
        <v>0</v>
      </c>
      <c r="D119" s="11">
        <v>1507431</v>
      </c>
    </row>
    <row r="120" spans="1:4" ht="12.75">
      <c r="A120" s="20" t="s">
        <v>308</v>
      </c>
      <c r="B120" s="9">
        <v>0</v>
      </c>
      <c r="C120" s="10">
        <v>0</v>
      </c>
      <c r="D120" s="11">
        <v>1507518</v>
      </c>
    </row>
    <row r="121" spans="1:4" ht="12.75">
      <c r="A121" s="20" t="s">
        <v>309</v>
      </c>
      <c r="B121" s="9">
        <v>0</v>
      </c>
      <c r="C121" s="10">
        <v>0</v>
      </c>
      <c r="D121" s="11">
        <v>1507519</v>
      </c>
    </row>
    <row r="122" spans="1:4" ht="12.75">
      <c r="A122" s="20" t="s">
        <v>310</v>
      </c>
      <c r="B122" s="9">
        <v>0</v>
      </c>
      <c r="C122" s="10">
        <v>0</v>
      </c>
      <c r="D122" s="11">
        <v>1507520</v>
      </c>
    </row>
    <row r="123" spans="1:4" ht="25.5">
      <c r="A123" s="20" t="s">
        <v>311</v>
      </c>
      <c r="B123" s="9">
        <v>0</v>
      </c>
      <c r="C123" s="10">
        <v>0</v>
      </c>
      <c r="D123" s="11">
        <v>1507521</v>
      </c>
    </row>
    <row r="124" spans="1:4" ht="12.75">
      <c r="A124" s="14" t="s">
        <v>312</v>
      </c>
      <c r="B124" s="9">
        <v>0</v>
      </c>
      <c r="C124" s="10">
        <v>0</v>
      </c>
      <c r="D124" s="11">
        <v>1507432</v>
      </c>
    </row>
    <row r="125" spans="1:4" ht="12.75">
      <c r="A125" s="14" t="s">
        <v>313</v>
      </c>
      <c r="B125" s="9">
        <v>0</v>
      </c>
      <c r="C125" s="10">
        <v>0</v>
      </c>
      <c r="D125" s="11">
        <v>1558479</v>
      </c>
    </row>
    <row r="126" spans="1:4" ht="12.75">
      <c r="A126" s="14" t="s">
        <v>314</v>
      </c>
      <c r="B126" s="9">
        <v>0</v>
      </c>
      <c r="C126" s="10">
        <v>0</v>
      </c>
      <c r="D126" s="11">
        <v>1507433</v>
      </c>
    </row>
    <row r="127" spans="1:4" ht="12.75">
      <c r="A127" s="15" t="s">
        <v>315</v>
      </c>
      <c r="B127" s="12">
        <v>3462</v>
      </c>
      <c r="C127" s="12">
        <f>C128</f>
        <v>17802.22</v>
      </c>
      <c r="D127" s="11">
        <v>1507434</v>
      </c>
    </row>
    <row r="128" spans="1:4" ht="12.75">
      <c r="A128" s="20" t="s">
        <v>315</v>
      </c>
      <c r="B128" s="9">
        <v>3462</v>
      </c>
      <c r="C128" s="10">
        <v>17802.22</v>
      </c>
      <c r="D128" s="11">
        <v>1507522</v>
      </c>
    </row>
    <row r="129" spans="1:4" ht="12.75">
      <c r="A129" s="14" t="s">
        <v>316</v>
      </c>
      <c r="B129" s="9">
        <v>0</v>
      </c>
      <c r="C129" s="10">
        <v>0</v>
      </c>
      <c r="D129" s="11">
        <v>1507435</v>
      </c>
    </row>
    <row r="130" spans="1:4" ht="12.75">
      <c r="A130" s="14" t="s">
        <v>317</v>
      </c>
      <c r="B130" s="9">
        <v>0</v>
      </c>
      <c r="C130" s="10">
        <v>0</v>
      </c>
      <c r="D130" s="11">
        <v>1507436</v>
      </c>
    </row>
    <row r="131" spans="1:4" ht="12.75">
      <c r="A131" s="15" t="s">
        <v>318</v>
      </c>
      <c r="B131" s="12">
        <v>0</v>
      </c>
      <c r="C131" s="12">
        <f>C132+C133+C138+C139+C140+C141+C142+C143+C144</f>
        <v>0</v>
      </c>
      <c r="D131" s="11">
        <v>1507437</v>
      </c>
    </row>
    <row r="132" spans="1:4" ht="38.25">
      <c r="A132" s="20" t="s">
        <v>319</v>
      </c>
      <c r="B132" s="9">
        <v>0</v>
      </c>
      <c r="C132" s="10">
        <v>0</v>
      </c>
      <c r="D132" s="11">
        <v>1507523</v>
      </c>
    </row>
    <row r="133" spans="1:4" ht="38.25">
      <c r="A133" s="16" t="s">
        <v>320</v>
      </c>
      <c r="B133" s="12">
        <v>0</v>
      </c>
      <c r="C133" s="12">
        <f>C134+C135+C136+C137</f>
        <v>0</v>
      </c>
      <c r="D133" s="11">
        <v>1507524</v>
      </c>
    </row>
    <row r="134" spans="1:4" ht="25.5">
      <c r="A134" s="17" t="s">
        <v>321</v>
      </c>
      <c r="B134" s="9">
        <v>0</v>
      </c>
      <c r="C134" s="10">
        <v>0</v>
      </c>
      <c r="D134" s="11">
        <v>1507536</v>
      </c>
    </row>
    <row r="135" spans="1:4" ht="25.5">
      <c r="A135" s="17" t="s">
        <v>322</v>
      </c>
      <c r="B135" s="9">
        <v>0</v>
      </c>
      <c r="C135" s="10">
        <v>0</v>
      </c>
      <c r="D135" s="11">
        <v>1507537</v>
      </c>
    </row>
    <row r="136" spans="1:4" ht="38.25">
      <c r="A136" s="17" t="s">
        <v>323</v>
      </c>
      <c r="B136" s="9">
        <v>0</v>
      </c>
      <c r="C136" s="10">
        <v>0</v>
      </c>
      <c r="D136" s="11">
        <v>1507538</v>
      </c>
    </row>
    <row r="137" spans="1:4" ht="25.5">
      <c r="A137" s="17" t="s">
        <v>324</v>
      </c>
      <c r="B137" s="9">
        <v>0</v>
      </c>
      <c r="C137" s="10">
        <v>0</v>
      </c>
      <c r="D137" s="11">
        <v>1507539</v>
      </c>
    </row>
    <row r="138" spans="1:4" ht="63.75">
      <c r="A138" s="20" t="s">
        <v>325</v>
      </c>
      <c r="B138" s="9">
        <v>0</v>
      </c>
      <c r="C138" s="10">
        <v>0</v>
      </c>
      <c r="D138" s="11">
        <v>1507525</v>
      </c>
    </row>
    <row r="139" spans="1:4" ht="38.25">
      <c r="A139" s="20" t="s">
        <v>326</v>
      </c>
      <c r="B139" s="9">
        <v>0</v>
      </c>
      <c r="C139" s="10">
        <v>0</v>
      </c>
      <c r="D139" s="11">
        <v>1507526</v>
      </c>
    </row>
    <row r="140" spans="1:4" ht="38.25">
      <c r="A140" s="20" t="s">
        <v>327</v>
      </c>
      <c r="B140" s="9">
        <v>0</v>
      </c>
      <c r="C140" s="10">
        <v>0</v>
      </c>
      <c r="D140" s="11">
        <v>1507527</v>
      </c>
    </row>
    <row r="141" spans="1:4" ht="25.5">
      <c r="A141" s="20" t="s">
        <v>328</v>
      </c>
      <c r="B141" s="9">
        <v>0</v>
      </c>
      <c r="C141" s="10">
        <v>0</v>
      </c>
      <c r="D141" s="11">
        <v>1507528</v>
      </c>
    </row>
    <row r="142" spans="1:4" ht="38.25">
      <c r="A142" s="20" t="s">
        <v>329</v>
      </c>
      <c r="B142" s="9">
        <v>0</v>
      </c>
      <c r="C142" s="10">
        <v>0</v>
      </c>
      <c r="D142" s="11">
        <v>1507529</v>
      </c>
    </row>
    <row r="143" spans="1:4" ht="25.5">
      <c r="A143" s="20" t="s">
        <v>330</v>
      </c>
      <c r="B143" s="9">
        <v>0</v>
      </c>
      <c r="C143" s="10">
        <v>0</v>
      </c>
      <c r="D143" s="11">
        <v>1507530</v>
      </c>
    </row>
    <row r="144" spans="1:4" ht="25.5">
      <c r="A144" s="20" t="s">
        <v>331</v>
      </c>
      <c r="B144" s="9">
        <v>0</v>
      </c>
      <c r="C144" s="10">
        <v>0</v>
      </c>
      <c r="D144" s="11">
        <v>1507531</v>
      </c>
    </row>
    <row r="145" spans="1:4" ht="12.75">
      <c r="A145" s="8" t="s">
        <v>332</v>
      </c>
      <c r="B145" s="9">
        <v>15268.7399</v>
      </c>
      <c r="C145" s="9">
        <f>-C29+C3</f>
        <v>-258063.13000000012</v>
      </c>
      <c r="D145" s="11">
        <v>1507399</v>
      </c>
    </row>
    <row r="146" spans="1:4" ht="12.75">
      <c r="A146" s="8" t="s">
        <v>333</v>
      </c>
      <c r="B146" s="9">
        <v>0</v>
      </c>
      <c r="C146" s="9">
        <f>+C148-C150+C147</f>
        <v>0.01</v>
      </c>
      <c r="D146" s="11">
        <v>1507400</v>
      </c>
    </row>
    <row r="147" spans="1:4" ht="12.75">
      <c r="A147" s="8" t="s">
        <v>334</v>
      </c>
      <c r="B147" s="9">
        <v>0</v>
      </c>
      <c r="C147" s="10">
        <v>0</v>
      </c>
      <c r="D147" s="11">
        <v>1507401</v>
      </c>
    </row>
    <row r="148" spans="1:4" ht="12.75">
      <c r="A148" s="13" t="s">
        <v>335</v>
      </c>
      <c r="B148" s="12">
        <v>0</v>
      </c>
      <c r="C148" s="12">
        <f>C149</f>
        <v>0.01</v>
      </c>
      <c r="D148" s="11">
        <v>1507402</v>
      </c>
    </row>
    <row r="149" spans="1:4" ht="12.75">
      <c r="A149" s="14" t="s">
        <v>335</v>
      </c>
      <c r="B149" s="9">
        <v>0</v>
      </c>
      <c r="C149" s="10">
        <v>0.01</v>
      </c>
      <c r="D149" s="11">
        <v>1507438</v>
      </c>
    </row>
    <row r="150" spans="1:4" ht="12.75">
      <c r="A150" s="8" t="s">
        <v>336</v>
      </c>
      <c r="B150" s="9">
        <v>0</v>
      </c>
      <c r="C150" s="10">
        <v>0</v>
      </c>
      <c r="D150" s="11">
        <v>1507403</v>
      </c>
    </row>
    <row r="151" spans="1:4" ht="12.75">
      <c r="A151" s="8" t="s">
        <v>337</v>
      </c>
      <c r="B151" s="9">
        <v>0</v>
      </c>
      <c r="C151" s="9">
        <f>-C157+C152</f>
        <v>0</v>
      </c>
      <c r="D151" s="11">
        <v>1507404</v>
      </c>
    </row>
    <row r="152" spans="1:4" ht="12.75">
      <c r="A152" s="13" t="s">
        <v>338</v>
      </c>
      <c r="B152" s="12">
        <v>0</v>
      </c>
      <c r="C152" s="12">
        <f>C153+C154+C155+C156</f>
        <v>0</v>
      </c>
      <c r="D152" s="11">
        <v>1507405</v>
      </c>
    </row>
    <row r="153" spans="1:4" ht="12.75">
      <c r="A153" s="14" t="s">
        <v>339</v>
      </c>
      <c r="B153" s="9">
        <v>0</v>
      </c>
      <c r="C153" s="10">
        <v>0</v>
      </c>
      <c r="D153" s="11">
        <v>1507439</v>
      </c>
    </row>
    <row r="154" spans="1:4" ht="12.75">
      <c r="A154" s="14" t="s">
        <v>340</v>
      </c>
      <c r="B154" s="9">
        <v>0</v>
      </c>
      <c r="C154" s="10">
        <v>0</v>
      </c>
      <c r="D154" s="11">
        <v>1507440</v>
      </c>
    </row>
    <row r="155" spans="1:4" ht="12.75">
      <c r="A155" s="14" t="s">
        <v>341</v>
      </c>
      <c r="B155" s="9">
        <v>0</v>
      </c>
      <c r="C155" s="10">
        <v>0</v>
      </c>
      <c r="D155" s="11">
        <v>1507441</v>
      </c>
    </row>
    <row r="156" spans="1:4" ht="12.75">
      <c r="A156" s="14" t="s">
        <v>342</v>
      </c>
      <c r="B156" s="9">
        <v>0</v>
      </c>
      <c r="C156" s="10">
        <v>0</v>
      </c>
      <c r="D156" s="11">
        <v>1507442</v>
      </c>
    </row>
    <row r="157" spans="1:4" ht="12.75">
      <c r="A157" s="13" t="s">
        <v>343</v>
      </c>
      <c r="B157" s="12">
        <v>0</v>
      </c>
      <c r="C157" s="12">
        <f>C158+C159+C160+C161</f>
        <v>0</v>
      </c>
      <c r="D157" s="11">
        <v>1507406</v>
      </c>
    </row>
    <row r="158" spans="1:4" ht="12.75">
      <c r="A158" s="14" t="s">
        <v>344</v>
      </c>
      <c r="B158" s="9">
        <v>0</v>
      </c>
      <c r="C158" s="10">
        <v>0</v>
      </c>
      <c r="D158" s="11">
        <v>1507443</v>
      </c>
    </row>
    <row r="159" spans="1:4" ht="12.75">
      <c r="A159" s="14" t="s">
        <v>345</v>
      </c>
      <c r="B159" s="9">
        <v>0</v>
      </c>
      <c r="C159" s="10">
        <v>0</v>
      </c>
      <c r="D159" s="11">
        <v>1507444</v>
      </c>
    </row>
    <row r="160" spans="1:4" ht="12.75">
      <c r="A160" s="14" t="s">
        <v>346</v>
      </c>
      <c r="B160" s="9">
        <v>0</v>
      </c>
      <c r="C160" s="10">
        <v>0</v>
      </c>
      <c r="D160" s="11">
        <v>1507445</v>
      </c>
    </row>
    <row r="161" spans="1:4" ht="12.75">
      <c r="A161" s="14" t="s">
        <v>347</v>
      </c>
      <c r="B161" s="9">
        <v>0</v>
      </c>
      <c r="C161" s="10">
        <v>0</v>
      </c>
      <c r="D161" s="11">
        <v>1507446</v>
      </c>
    </row>
    <row r="162" spans="1:4" ht="12.75">
      <c r="A162" s="8" t="s">
        <v>348</v>
      </c>
      <c r="B162" s="9">
        <v>5107.66</v>
      </c>
      <c r="C162" s="9">
        <f>+C163-C164+C165-C166-C167+C168</f>
        <v>320682</v>
      </c>
      <c r="D162" s="11">
        <v>1558480</v>
      </c>
    </row>
    <row r="163" spans="1:4" ht="25.5">
      <c r="A163" s="8" t="s">
        <v>349</v>
      </c>
      <c r="B163" s="9">
        <v>0</v>
      </c>
      <c r="C163" s="10">
        <v>0</v>
      </c>
      <c r="D163" s="11">
        <v>1558481</v>
      </c>
    </row>
    <row r="164" spans="1:4" ht="25.5">
      <c r="A164" s="8" t="s">
        <v>350</v>
      </c>
      <c r="B164" s="9">
        <v>0</v>
      </c>
      <c r="C164" s="10">
        <v>0</v>
      </c>
      <c r="D164" s="11">
        <v>1558482</v>
      </c>
    </row>
    <row r="165" spans="1:4" ht="25.5">
      <c r="A165" s="8" t="s">
        <v>351</v>
      </c>
      <c r="B165" s="9">
        <v>5107.66</v>
      </c>
      <c r="C165" s="10">
        <v>325752</v>
      </c>
      <c r="D165" s="11">
        <v>1558483</v>
      </c>
    </row>
    <row r="166" spans="1:4" ht="25.5">
      <c r="A166" s="8" t="s">
        <v>352</v>
      </c>
      <c r="B166" s="9">
        <v>0</v>
      </c>
      <c r="C166" s="10">
        <v>5070</v>
      </c>
      <c r="D166" s="11">
        <v>1558484</v>
      </c>
    </row>
    <row r="167" spans="1:4" ht="12.75">
      <c r="A167" s="8" t="s">
        <v>353</v>
      </c>
      <c r="B167" s="9">
        <v>0</v>
      </c>
      <c r="C167" s="10">
        <v>0</v>
      </c>
      <c r="D167" s="11">
        <v>1558485</v>
      </c>
    </row>
    <row r="168" spans="1:4" ht="12.75">
      <c r="A168" s="8" t="s">
        <v>354</v>
      </c>
      <c r="B168" s="9">
        <v>0</v>
      </c>
      <c r="C168" s="10">
        <v>0</v>
      </c>
      <c r="D168" s="11">
        <v>1558486</v>
      </c>
    </row>
    <row r="169" spans="1:4" ht="12.75">
      <c r="A169" s="8" t="s">
        <v>355</v>
      </c>
      <c r="B169" s="9">
        <v>20376.3999</v>
      </c>
      <c r="C169" s="9">
        <f>+C146+C145+C151+C162</f>
        <v>62618.87999999989</v>
      </c>
      <c r="D169" s="11">
        <v>1507407</v>
      </c>
    </row>
    <row r="170" spans="1:4" ht="12.75">
      <c r="A170" s="8" t="s">
        <v>356</v>
      </c>
      <c r="B170" s="9">
        <v>0</v>
      </c>
      <c r="C170" s="10">
        <v>0</v>
      </c>
      <c r="D170" s="11">
        <v>1507408</v>
      </c>
    </row>
    <row r="171" spans="1:4" ht="12.75">
      <c r="A171" s="8" t="s">
        <v>357</v>
      </c>
      <c r="B171" s="9">
        <v>20376.3999</v>
      </c>
      <c r="C171" s="9">
        <f>-C170+C169</f>
        <v>62618.87999999989</v>
      </c>
      <c r="D171" s="11">
        <v>1507409</v>
      </c>
    </row>
    <row r="172" spans="1:50" ht="12.75" hidden="1">
      <c r="A172" s="11"/>
      <c r="B172" s="11">
        <v>24</v>
      </c>
      <c r="C172" s="11">
        <v>25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10 C13:C123 C125:C169 C171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11:C12 C124 C170">
      <formula1>IF(C11-INT(C11)=0,TRUE,LEN(C11)-SEARCH(",",C11)&lt;3)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8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4" width="15.7109375" style="1" customWidth="1"/>
    <col min="5" max="5" width="9.8515625" style="1" hidden="1" customWidth="1"/>
    <col min="6" max="50" width="9.8515625" style="1" customWidth="1"/>
  </cols>
  <sheetData>
    <row r="1" spans="1:5" ht="60" customHeight="1">
      <c r="A1" s="7"/>
      <c r="B1" s="3"/>
      <c r="C1" s="3"/>
      <c r="D1" s="3"/>
      <c r="E1" s="11"/>
    </row>
    <row r="2" spans="1:5" ht="60" customHeight="1">
      <c r="A2" s="4" t="s">
        <v>21</v>
      </c>
      <c r="B2" s="5" t="s">
        <v>22</v>
      </c>
      <c r="C2" s="5" t="s">
        <v>23</v>
      </c>
      <c r="D2" s="5" t="s">
        <v>24</v>
      </c>
      <c r="E2" s="11"/>
    </row>
    <row r="3" spans="1:5" ht="12.75">
      <c r="A3" s="8" t="s">
        <v>25</v>
      </c>
      <c r="B3" s="9"/>
      <c r="C3" s="9"/>
      <c r="D3" s="9"/>
      <c r="E3" s="11">
        <v>1507690</v>
      </c>
    </row>
    <row r="4" spans="1:5" ht="12.75">
      <c r="A4" s="13" t="s">
        <v>26</v>
      </c>
      <c r="B4" s="12">
        <v>1360397.95</v>
      </c>
      <c r="C4" s="12">
        <f>C5+C6+C54+C91</f>
        <v>2536602.6799999997</v>
      </c>
      <c r="D4" s="12">
        <f>D5+D6+D54+D91</f>
        <v>1176204.7299999997</v>
      </c>
      <c r="E4" s="11">
        <v>1507661</v>
      </c>
    </row>
    <row r="5" spans="1:5" ht="25.5">
      <c r="A5" s="14" t="s">
        <v>27</v>
      </c>
      <c r="B5" s="9">
        <v>0</v>
      </c>
      <c r="C5" s="10">
        <v>0</v>
      </c>
      <c r="D5" s="9">
        <f>-B5+C5</f>
        <v>0</v>
      </c>
      <c r="E5" s="11">
        <v>1507599</v>
      </c>
    </row>
    <row r="6" spans="1:5" ht="12.75">
      <c r="A6" s="15" t="s">
        <v>28</v>
      </c>
      <c r="B6" s="12">
        <v>0</v>
      </c>
      <c r="C6" s="12">
        <f>C7+C16+C34</f>
        <v>0</v>
      </c>
      <c r="D6" s="12">
        <f>D7+D16+D34</f>
        <v>0</v>
      </c>
      <c r="E6" s="11">
        <v>1507699</v>
      </c>
    </row>
    <row r="7" spans="1:5" ht="12.75">
      <c r="A7" s="16" t="s">
        <v>29</v>
      </c>
      <c r="B7" s="12">
        <v>0</v>
      </c>
      <c r="C7" s="12">
        <f>C8+C9+C10+C11+C12+C13+C14+C15</f>
        <v>0</v>
      </c>
      <c r="D7" s="12">
        <f>D8+D9+D10+D11+D12+D13+D14+D15</f>
        <v>0</v>
      </c>
      <c r="E7" s="11">
        <v>1507544</v>
      </c>
    </row>
    <row r="8" spans="1:5" ht="12.75">
      <c r="A8" s="17" t="s">
        <v>30</v>
      </c>
      <c r="B8" s="9">
        <v>0</v>
      </c>
      <c r="C8" s="10">
        <v>0</v>
      </c>
      <c r="D8" s="9">
        <f aca="true" t="shared" si="0" ref="D8:D15">-B8+C8</f>
        <v>0</v>
      </c>
      <c r="E8" s="11">
        <v>1507626</v>
      </c>
    </row>
    <row r="9" spans="1:5" ht="12.75">
      <c r="A9" s="17" t="s">
        <v>31</v>
      </c>
      <c r="B9" s="9">
        <v>0</v>
      </c>
      <c r="C9" s="10">
        <v>0</v>
      </c>
      <c r="D9" s="9">
        <f t="shared" si="0"/>
        <v>0</v>
      </c>
      <c r="E9" s="11">
        <v>1507679</v>
      </c>
    </row>
    <row r="10" spans="1:5" ht="12.75">
      <c r="A10" s="17" t="s">
        <v>32</v>
      </c>
      <c r="B10" s="9">
        <v>0</v>
      </c>
      <c r="C10" s="10">
        <v>0</v>
      </c>
      <c r="D10" s="9">
        <f t="shared" si="0"/>
        <v>0</v>
      </c>
      <c r="E10" s="11">
        <v>1507653</v>
      </c>
    </row>
    <row r="11" spans="1:5" ht="12.75">
      <c r="A11" s="17" t="s">
        <v>33</v>
      </c>
      <c r="B11" s="9">
        <v>0</v>
      </c>
      <c r="C11" s="10">
        <v>0</v>
      </c>
      <c r="D11" s="9">
        <f t="shared" si="0"/>
        <v>0</v>
      </c>
      <c r="E11" s="11">
        <v>1507575</v>
      </c>
    </row>
    <row r="12" spans="1:5" ht="12.75">
      <c r="A12" s="17" t="s">
        <v>34</v>
      </c>
      <c r="B12" s="9">
        <v>0</v>
      </c>
      <c r="C12" s="10">
        <v>0</v>
      </c>
      <c r="D12" s="9">
        <f t="shared" si="0"/>
        <v>0</v>
      </c>
      <c r="E12" s="11">
        <v>1507691</v>
      </c>
    </row>
    <row r="13" spans="1:5" ht="12.75">
      <c r="A13" s="17" t="s">
        <v>35</v>
      </c>
      <c r="B13" s="9">
        <v>0</v>
      </c>
      <c r="C13" s="10">
        <v>0</v>
      </c>
      <c r="D13" s="9">
        <f t="shared" si="0"/>
        <v>0</v>
      </c>
      <c r="E13" s="11">
        <v>1507656</v>
      </c>
    </row>
    <row r="14" spans="1:5" ht="12.75">
      <c r="A14" s="17" t="s">
        <v>36</v>
      </c>
      <c r="B14" s="9">
        <v>0</v>
      </c>
      <c r="C14" s="10">
        <v>0</v>
      </c>
      <c r="D14" s="9">
        <f t="shared" si="0"/>
        <v>0</v>
      </c>
      <c r="E14" s="11">
        <v>1507579</v>
      </c>
    </row>
    <row r="15" spans="1:5" ht="12.75">
      <c r="A15" s="17" t="s">
        <v>37</v>
      </c>
      <c r="B15" s="9">
        <v>0</v>
      </c>
      <c r="C15" s="10">
        <v>0</v>
      </c>
      <c r="D15" s="9">
        <f t="shared" si="0"/>
        <v>0</v>
      </c>
      <c r="E15" s="11">
        <v>1507594</v>
      </c>
    </row>
    <row r="16" spans="1:5" ht="12.75">
      <c r="A16" s="16" t="s">
        <v>38</v>
      </c>
      <c r="B16" s="12">
        <v>0</v>
      </c>
      <c r="C16" s="12">
        <f>C17+C18+C19+C20+C21+C22+C23+C24+C25+C26+C27+C28+C29+C30+C31+C32+C33</f>
        <v>0</v>
      </c>
      <c r="D16" s="12">
        <f>D17+D18+D19+D20+D21+D22+D23+D24+D25+D26+D27+D28+D29+D30+D31+D32+D33</f>
        <v>0</v>
      </c>
      <c r="E16" s="11">
        <v>1507597</v>
      </c>
    </row>
    <row r="17" spans="1:5" ht="12.75">
      <c r="A17" s="17" t="s">
        <v>39</v>
      </c>
      <c r="B17" s="9">
        <v>0</v>
      </c>
      <c r="C17" s="10">
        <v>0</v>
      </c>
      <c r="D17" s="9">
        <f aca="true" t="shared" si="1" ref="D17:D33">-B17+C17</f>
        <v>0</v>
      </c>
      <c r="E17" s="11">
        <v>1507660</v>
      </c>
    </row>
    <row r="18" spans="1:5" ht="12.75">
      <c r="A18" s="17" t="s">
        <v>40</v>
      </c>
      <c r="B18" s="9">
        <v>0</v>
      </c>
      <c r="C18" s="10">
        <v>0</v>
      </c>
      <c r="D18" s="9">
        <f t="shared" si="1"/>
        <v>0</v>
      </c>
      <c r="E18" s="11">
        <v>1507545</v>
      </c>
    </row>
    <row r="19" spans="1:5" ht="12.75">
      <c r="A19" s="17" t="s">
        <v>41</v>
      </c>
      <c r="B19" s="9">
        <v>0</v>
      </c>
      <c r="C19" s="10">
        <v>0</v>
      </c>
      <c r="D19" s="9">
        <f t="shared" si="1"/>
        <v>0</v>
      </c>
      <c r="E19" s="11">
        <v>1507598</v>
      </c>
    </row>
    <row r="20" spans="1:5" ht="12.75">
      <c r="A20" s="17" t="s">
        <v>42</v>
      </c>
      <c r="B20" s="9">
        <v>0</v>
      </c>
      <c r="C20" s="10">
        <v>0</v>
      </c>
      <c r="D20" s="9">
        <f t="shared" si="1"/>
        <v>0</v>
      </c>
      <c r="E20" s="11">
        <v>1507695</v>
      </c>
    </row>
    <row r="21" spans="1:5" ht="12.75">
      <c r="A21" s="17" t="s">
        <v>43</v>
      </c>
      <c r="B21" s="9">
        <v>0</v>
      </c>
      <c r="C21" s="10">
        <v>0</v>
      </c>
      <c r="D21" s="9">
        <f t="shared" si="1"/>
        <v>0</v>
      </c>
      <c r="E21" s="11">
        <v>1507637</v>
      </c>
    </row>
    <row r="22" spans="1:5" ht="12.75">
      <c r="A22" s="17" t="s">
        <v>44</v>
      </c>
      <c r="B22" s="9">
        <v>0</v>
      </c>
      <c r="C22" s="10">
        <v>0</v>
      </c>
      <c r="D22" s="9">
        <f t="shared" si="1"/>
        <v>0</v>
      </c>
      <c r="E22" s="11">
        <v>1507601</v>
      </c>
    </row>
    <row r="23" spans="1:5" ht="12.75">
      <c r="A23" s="17" t="s">
        <v>35</v>
      </c>
      <c r="B23" s="9">
        <v>0</v>
      </c>
      <c r="C23" s="10">
        <v>0</v>
      </c>
      <c r="D23" s="9">
        <f t="shared" si="1"/>
        <v>0</v>
      </c>
      <c r="E23" s="11">
        <v>1507709</v>
      </c>
    </row>
    <row r="24" spans="1:5" ht="12.75">
      <c r="A24" s="17" t="s">
        <v>45</v>
      </c>
      <c r="B24" s="9">
        <v>0</v>
      </c>
      <c r="C24" s="10">
        <v>0</v>
      </c>
      <c r="D24" s="9">
        <f t="shared" si="1"/>
        <v>0</v>
      </c>
      <c r="E24" s="11">
        <v>1507631</v>
      </c>
    </row>
    <row r="25" spans="1:5" ht="12.75">
      <c r="A25" s="17" t="s">
        <v>46</v>
      </c>
      <c r="B25" s="9">
        <v>0</v>
      </c>
      <c r="C25" s="10">
        <v>0</v>
      </c>
      <c r="D25" s="9">
        <f t="shared" si="1"/>
        <v>0</v>
      </c>
      <c r="E25" s="11">
        <v>1507559</v>
      </c>
    </row>
    <row r="26" spans="1:5" ht="12.75">
      <c r="A26" s="17" t="s">
        <v>47</v>
      </c>
      <c r="B26" s="9">
        <v>0</v>
      </c>
      <c r="C26" s="10">
        <v>0</v>
      </c>
      <c r="D26" s="9">
        <f t="shared" si="1"/>
        <v>0</v>
      </c>
      <c r="E26" s="11">
        <v>1507712</v>
      </c>
    </row>
    <row r="27" spans="1:5" ht="12.75">
      <c r="A27" s="17" t="s">
        <v>48</v>
      </c>
      <c r="B27" s="9">
        <v>0</v>
      </c>
      <c r="C27" s="10">
        <v>0</v>
      </c>
      <c r="D27" s="9">
        <f t="shared" si="1"/>
        <v>0</v>
      </c>
      <c r="E27" s="11">
        <v>1507633</v>
      </c>
    </row>
    <row r="28" spans="1:5" ht="12.75">
      <c r="A28" s="17" t="s">
        <v>49</v>
      </c>
      <c r="B28" s="9">
        <v>0</v>
      </c>
      <c r="C28" s="10">
        <v>0</v>
      </c>
      <c r="D28" s="9">
        <f t="shared" si="1"/>
        <v>0</v>
      </c>
      <c r="E28" s="11">
        <v>1507563</v>
      </c>
    </row>
    <row r="29" spans="1:5" ht="12.75">
      <c r="A29" s="17" t="s">
        <v>50</v>
      </c>
      <c r="B29" s="9">
        <v>0</v>
      </c>
      <c r="C29" s="10">
        <v>0</v>
      </c>
      <c r="D29" s="9">
        <f t="shared" si="1"/>
        <v>0</v>
      </c>
      <c r="E29" s="11">
        <v>1507628</v>
      </c>
    </row>
    <row r="30" spans="1:5" ht="12.75">
      <c r="A30" s="17" t="s">
        <v>51</v>
      </c>
      <c r="B30" s="9">
        <v>0</v>
      </c>
      <c r="C30" s="10">
        <v>0</v>
      </c>
      <c r="D30" s="9">
        <f t="shared" si="1"/>
        <v>0</v>
      </c>
      <c r="E30" s="11">
        <v>1507635</v>
      </c>
    </row>
    <row r="31" spans="1:5" ht="12.75">
      <c r="A31" s="17" t="s">
        <v>52</v>
      </c>
      <c r="B31" s="9">
        <v>0</v>
      </c>
      <c r="C31" s="10">
        <v>0</v>
      </c>
      <c r="D31" s="9">
        <f t="shared" si="1"/>
        <v>0</v>
      </c>
      <c r="E31" s="11">
        <v>1507568</v>
      </c>
    </row>
    <row r="32" spans="1:5" ht="12.75">
      <c r="A32" s="17" t="s">
        <v>53</v>
      </c>
      <c r="B32" s="9">
        <v>0</v>
      </c>
      <c r="C32" s="10">
        <v>0</v>
      </c>
      <c r="D32" s="9">
        <f t="shared" si="1"/>
        <v>0</v>
      </c>
      <c r="E32" s="11">
        <v>1507619</v>
      </c>
    </row>
    <row r="33" spans="1:5" ht="12.75">
      <c r="A33" s="17" t="s">
        <v>54</v>
      </c>
      <c r="B33" s="9">
        <v>0</v>
      </c>
      <c r="C33" s="10">
        <v>0</v>
      </c>
      <c r="D33" s="9">
        <f t="shared" si="1"/>
        <v>0</v>
      </c>
      <c r="E33" s="11">
        <v>1507688</v>
      </c>
    </row>
    <row r="34" spans="1:5" ht="12.75">
      <c r="A34" s="16" t="s">
        <v>55</v>
      </c>
      <c r="B34" s="12">
        <v>0</v>
      </c>
      <c r="C34" s="12">
        <f>C35+C42+C51+C52+C53</f>
        <v>0</v>
      </c>
      <c r="D34" s="12">
        <f>D35+D42+D51+D52+D53</f>
        <v>0</v>
      </c>
      <c r="E34" s="11">
        <v>1507716</v>
      </c>
    </row>
    <row r="35" spans="1:5" ht="12.75">
      <c r="A35" s="18" t="s">
        <v>56</v>
      </c>
      <c r="B35" s="12">
        <v>0</v>
      </c>
      <c r="C35" s="12">
        <f>C36+C37+C38+C39+C40+C41</f>
        <v>0</v>
      </c>
      <c r="D35" s="12">
        <f>D36+D37+D38+D39+D40+D41</f>
        <v>0</v>
      </c>
      <c r="E35" s="11">
        <v>1507571</v>
      </c>
    </row>
    <row r="36" spans="1:5" ht="12.75">
      <c r="A36" s="19" t="s">
        <v>57</v>
      </c>
      <c r="B36" s="9">
        <v>0</v>
      </c>
      <c r="C36" s="10">
        <v>0</v>
      </c>
      <c r="D36" s="9">
        <f aca="true" t="shared" si="2" ref="D36:D41">-B36+C36</f>
        <v>0</v>
      </c>
      <c r="E36" s="11">
        <v>1507541</v>
      </c>
    </row>
    <row r="37" spans="1:5" ht="12.75">
      <c r="A37" s="19" t="s">
        <v>58</v>
      </c>
      <c r="B37" s="9">
        <v>0</v>
      </c>
      <c r="C37" s="10">
        <v>0</v>
      </c>
      <c r="D37" s="9">
        <f t="shared" si="2"/>
        <v>0</v>
      </c>
      <c r="E37" s="11">
        <v>1507702</v>
      </c>
    </row>
    <row r="38" spans="1:5" ht="12.75">
      <c r="A38" s="19" t="s">
        <v>59</v>
      </c>
      <c r="B38" s="9">
        <v>0</v>
      </c>
      <c r="C38" s="10">
        <v>0</v>
      </c>
      <c r="D38" s="9">
        <f t="shared" si="2"/>
        <v>0</v>
      </c>
      <c r="E38" s="11">
        <v>1507672</v>
      </c>
    </row>
    <row r="39" spans="1:5" ht="12.75">
      <c r="A39" s="19" t="s">
        <v>60</v>
      </c>
      <c r="B39" s="9">
        <v>0</v>
      </c>
      <c r="C39" s="10">
        <v>0</v>
      </c>
      <c r="D39" s="9">
        <f t="shared" si="2"/>
        <v>0</v>
      </c>
      <c r="E39" s="11">
        <v>1507554</v>
      </c>
    </row>
    <row r="40" spans="1:5" ht="12.75">
      <c r="A40" s="19" t="s">
        <v>61</v>
      </c>
      <c r="B40" s="9">
        <v>0</v>
      </c>
      <c r="C40" s="10">
        <v>0</v>
      </c>
      <c r="D40" s="9">
        <f t="shared" si="2"/>
        <v>0</v>
      </c>
      <c r="E40" s="11">
        <v>1507610</v>
      </c>
    </row>
    <row r="41" spans="1:5" ht="12.75">
      <c r="A41" s="19" t="s">
        <v>62</v>
      </c>
      <c r="B41" s="9">
        <v>0</v>
      </c>
      <c r="C41" s="10">
        <v>0</v>
      </c>
      <c r="D41" s="9">
        <f t="shared" si="2"/>
        <v>0</v>
      </c>
      <c r="E41" s="11">
        <v>1507669</v>
      </c>
    </row>
    <row r="42" spans="1:5" ht="12.75">
      <c r="A42" s="18" t="s">
        <v>63</v>
      </c>
      <c r="B42" s="12">
        <v>0</v>
      </c>
      <c r="C42" s="12">
        <f>C43+C44+C45+C46+C47+C48+C49+C50</f>
        <v>0</v>
      </c>
      <c r="D42" s="12">
        <f>D43+D44+D45+D46+D47+D48+D49+D50</f>
        <v>0</v>
      </c>
      <c r="E42" s="11">
        <v>1507617</v>
      </c>
    </row>
    <row r="43" spans="1:5" ht="12.75">
      <c r="A43" s="19" t="s">
        <v>64</v>
      </c>
      <c r="B43" s="9">
        <v>0</v>
      </c>
      <c r="C43" s="10">
        <v>0</v>
      </c>
      <c r="D43" s="9">
        <f aca="true" t="shared" si="3" ref="D43:D53">-B43+C43</f>
        <v>0</v>
      </c>
      <c r="E43" s="11">
        <v>1507561</v>
      </c>
    </row>
    <row r="44" spans="1:5" ht="12.75">
      <c r="A44" s="19" t="s">
        <v>65</v>
      </c>
      <c r="B44" s="9">
        <v>0</v>
      </c>
      <c r="C44" s="10">
        <v>0</v>
      </c>
      <c r="D44" s="9">
        <f t="shared" si="3"/>
        <v>0</v>
      </c>
      <c r="E44" s="11">
        <v>1507608</v>
      </c>
    </row>
    <row r="45" spans="1:5" ht="12.75">
      <c r="A45" s="19" t="s">
        <v>66</v>
      </c>
      <c r="B45" s="9">
        <v>0</v>
      </c>
      <c r="C45" s="10">
        <v>0</v>
      </c>
      <c r="D45" s="9">
        <f t="shared" si="3"/>
        <v>0</v>
      </c>
      <c r="E45" s="11">
        <v>1507676</v>
      </c>
    </row>
    <row r="46" spans="1:5" ht="25.5">
      <c r="A46" s="19" t="s">
        <v>67</v>
      </c>
      <c r="B46" s="9">
        <v>0</v>
      </c>
      <c r="C46" s="10">
        <v>0</v>
      </c>
      <c r="D46" s="9">
        <f t="shared" si="3"/>
        <v>0</v>
      </c>
      <c r="E46" s="11">
        <v>1507557</v>
      </c>
    </row>
    <row r="47" spans="1:5" ht="12.75">
      <c r="A47" s="19" t="s">
        <v>68</v>
      </c>
      <c r="B47" s="9">
        <v>0</v>
      </c>
      <c r="C47" s="10">
        <v>0</v>
      </c>
      <c r="D47" s="9">
        <f t="shared" si="3"/>
        <v>0</v>
      </c>
      <c r="E47" s="11">
        <v>1507615</v>
      </c>
    </row>
    <row r="48" spans="1:5" ht="12.75">
      <c r="A48" s="19" t="s">
        <v>69</v>
      </c>
      <c r="B48" s="9">
        <v>0</v>
      </c>
      <c r="C48" s="10">
        <v>0</v>
      </c>
      <c r="D48" s="9">
        <f t="shared" si="3"/>
        <v>0</v>
      </c>
      <c r="E48" s="11">
        <v>1507673</v>
      </c>
    </row>
    <row r="49" spans="1:5" ht="12.75">
      <c r="A49" s="19" t="s">
        <v>70</v>
      </c>
      <c r="B49" s="9">
        <v>0</v>
      </c>
      <c r="C49" s="10">
        <v>0</v>
      </c>
      <c r="D49" s="9">
        <f t="shared" si="3"/>
        <v>0</v>
      </c>
      <c r="E49" s="11">
        <v>1507643</v>
      </c>
    </row>
    <row r="50" spans="1:5" ht="12.75">
      <c r="A50" s="19" t="s">
        <v>71</v>
      </c>
      <c r="B50" s="9">
        <v>0</v>
      </c>
      <c r="C50" s="10">
        <v>0</v>
      </c>
      <c r="D50" s="9">
        <f t="shared" si="3"/>
        <v>0</v>
      </c>
      <c r="E50" s="11">
        <v>1507622</v>
      </c>
    </row>
    <row r="51" spans="1:5" ht="12.75">
      <c r="A51" s="17" t="s">
        <v>72</v>
      </c>
      <c r="B51" s="9">
        <v>0</v>
      </c>
      <c r="C51" s="10">
        <v>0</v>
      </c>
      <c r="D51" s="9">
        <f t="shared" si="3"/>
        <v>0</v>
      </c>
      <c r="E51" s="11">
        <v>1507685</v>
      </c>
    </row>
    <row r="52" spans="1:5" ht="12.75">
      <c r="A52" s="17" t="s">
        <v>73</v>
      </c>
      <c r="B52" s="9">
        <v>0</v>
      </c>
      <c r="C52" s="10">
        <v>0</v>
      </c>
      <c r="D52" s="9">
        <f t="shared" si="3"/>
        <v>0</v>
      </c>
      <c r="E52" s="11">
        <v>1507655</v>
      </c>
    </row>
    <row r="53" spans="1:5" ht="12.75">
      <c r="A53" s="17" t="s">
        <v>74</v>
      </c>
      <c r="B53" s="9">
        <v>0</v>
      </c>
      <c r="C53" s="10">
        <v>0</v>
      </c>
      <c r="D53" s="9">
        <f t="shared" si="3"/>
        <v>0</v>
      </c>
      <c r="E53" s="11">
        <v>1507591</v>
      </c>
    </row>
    <row r="54" spans="1:5" ht="12.75">
      <c r="A54" s="15" t="s">
        <v>75</v>
      </c>
      <c r="B54" s="12">
        <v>1360397.95</v>
      </c>
      <c r="C54" s="12">
        <f>C55+C62+C77+C84+C89</f>
        <v>2536602.6799999997</v>
      </c>
      <c r="D54" s="12">
        <f>D55+D62+D77+D84+D89</f>
        <v>1176204.7299999997</v>
      </c>
      <c r="E54" s="11">
        <v>1507549</v>
      </c>
    </row>
    <row r="55" spans="1:5" ht="12.75">
      <c r="A55" s="16" t="s">
        <v>76</v>
      </c>
      <c r="B55" s="12">
        <v>0</v>
      </c>
      <c r="C55" s="12">
        <f>C56+C57+C58+C59+C60+C61</f>
        <v>0</v>
      </c>
      <c r="D55" s="12">
        <f>D56+D57+D58+D59+D60+D61</f>
        <v>0</v>
      </c>
      <c r="E55" s="11">
        <v>1507548</v>
      </c>
    </row>
    <row r="56" spans="1:5" ht="12.75">
      <c r="A56" s="17" t="s">
        <v>77</v>
      </c>
      <c r="B56" s="9">
        <v>0</v>
      </c>
      <c r="C56" s="10">
        <v>0</v>
      </c>
      <c r="D56" s="9">
        <f aca="true" t="shared" si="4" ref="D56:D61">-B56+C56</f>
        <v>0</v>
      </c>
      <c r="E56" s="11">
        <v>1507687</v>
      </c>
    </row>
    <row r="57" spans="1:5" ht="12.75">
      <c r="A57" s="17" t="s">
        <v>78</v>
      </c>
      <c r="B57" s="9">
        <v>0</v>
      </c>
      <c r="C57" s="10">
        <v>0</v>
      </c>
      <c r="D57" s="9">
        <f t="shared" si="4"/>
        <v>0</v>
      </c>
      <c r="E57" s="11">
        <v>1507658</v>
      </c>
    </row>
    <row r="58" spans="1:5" ht="12.75">
      <c r="A58" s="17" t="s">
        <v>79</v>
      </c>
      <c r="B58" s="9">
        <v>0</v>
      </c>
      <c r="C58" s="10">
        <v>0</v>
      </c>
      <c r="D58" s="9">
        <f t="shared" si="4"/>
        <v>0</v>
      </c>
      <c r="E58" s="11">
        <v>1507552</v>
      </c>
    </row>
    <row r="59" spans="1:5" ht="12.75">
      <c r="A59" s="17" t="s">
        <v>80</v>
      </c>
      <c r="B59" s="9">
        <v>0</v>
      </c>
      <c r="C59" s="10">
        <v>0</v>
      </c>
      <c r="D59" s="9">
        <f t="shared" si="4"/>
        <v>0</v>
      </c>
      <c r="E59" s="11">
        <v>1507684</v>
      </c>
    </row>
    <row r="60" spans="1:5" ht="12.75">
      <c r="A60" s="17" t="s">
        <v>81</v>
      </c>
      <c r="B60" s="9">
        <v>0</v>
      </c>
      <c r="C60" s="10">
        <v>0</v>
      </c>
      <c r="D60" s="9">
        <f t="shared" si="4"/>
        <v>0</v>
      </c>
      <c r="E60" s="11">
        <v>1507667</v>
      </c>
    </row>
    <row r="61" spans="1:5" ht="12.75">
      <c r="A61" s="17" t="s">
        <v>82</v>
      </c>
      <c r="B61" s="9">
        <v>0</v>
      </c>
      <c r="C61" s="10">
        <v>0</v>
      </c>
      <c r="D61" s="9">
        <f t="shared" si="4"/>
        <v>0</v>
      </c>
      <c r="E61" s="11">
        <v>1507547</v>
      </c>
    </row>
    <row r="62" spans="1:5" ht="12.75">
      <c r="A62" s="16" t="s">
        <v>83</v>
      </c>
      <c r="B62" s="12">
        <v>17338.34</v>
      </c>
      <c r="C62" s="12">
        <f>C63+C64+C65+C66+C67+C68+C69+C70+C71+C72+C73+C74+C75+C76</f>
        <v>12268.34</v>
      </c>
      <c r="D62" s="12">
        <f>D63+D64+D65+D66+D67+D68+D69+D70+D71+D72+D73+D74+D75+D76</f>
        <v>-5070</v>
      </c>
      <c r="E62" s="11">
        <v>1507612</v>
      </c>
    </row>
    <row r="63" spans="1:5" ht="12.75">
      <c r="A63" s="17" t="s">
        <v>84</v>
      </c>
      <c r="B63" s="9">
        <v>552.18</v>
      </c>
      <c r="C63" s="10">
        <v>482.18</v>
      </c>
      <c r="D63" s="9">
        <f aca="true" t="shared" si="5" ref="D63:D76">-B63+C63</f>
        <v>-69.99999999999994</v>
      </c>
      <c r="E63" s="11">
        <v>1507605</v>
      </c>
    </row>
    <row r="64" spans="1:5" ht="12.75">
      <c r="A64" s="17" t="s">
        <v>85</v>
      </c>
      <c r="B64" s="9">
        <v>0</v>
      </c>
      <c r="C64" s="10">
        <v>0</v>
      </c>
      <c r="D64" s="9">
        <f t="shared" si="5"/>
        <v>0</v>
      </c>
      <c r="E64" s="11">
        <v>1507664</v>
      </c>
    </row>
    <row r="65" spans="1:5" ht="12.75">
      <c r="A65" s="17" t="s">
        <v>86</v>
      </c>
      <c r="B65" s="9">
        <v>0</v>
      </c>
      <c r="C65" s="10">
        <v>0</v>
      </c>
      <c r="D65" s="9">
        <f t="shared" si="5"/>
        <v>0</v>
      </c>
      <c r="E65" s="11">
        <v>1507543</v>
      </c>
    </row>
    <row r="66" spans="1:5" ht="12.75">
      <c r="A66" s="17" t="s">
        <v>87</v>
      </c>
      <c r="B66" s="9">
        <v>0</v>
      </c>
      <c r="C66" s="10">
        <v>0</v>
      </c>
      <c r="D66" s="9">
        <f t="shared" si="5"/>
        <v>0</v>
      </c>
      <c r="E66" s="11">
        <v>1507613</v>
      </c>
    </row>
    <row r="67" spans="1:5" ht="12.75">
      <c r="A67" s="17" t="s">
        <v>88</v>
      </c>
      <c r="B67" s="9">
        <v>0</v>
      </c>
      <c r="C67" s="10">
        <v>0</v>
      </c>
      <c r="D67" s="9">
        <f t="shared" si="5"/>
        <v>0</v>
      </c>
      <c r="E67" s="11">
        <v>1507715</v>
      </c>
    </row>
    <row r="68" spans="1:5" ht="12.75">
      <c r="A68" s="17" t="s">
        <v>89</v>
      </c>
      <c r="B68" s="9">
        <v>16786.16</v>
      </c>
      <c r="C68" s="10">
        <v>11786.16</v>
      </c>
      <c r="D68" s="9">
        <f t="shared" si="5"/>
        <v>-5000</v>
      </c>
      <c r="E68" s="11">
        <v>1507542</v>
      </c>
    </row>
    <row r="69" spans="1:5" ht="12.75">
      <c r="A69" s="17" t="s">
        <v>90</v>
      </c>
      <c r="B69" s="9">
        <v>0</v>
      </c>
      <c r="C69" s="10">
        <v>0</v>
      </c>
      <c r="D69" s="9">
        <f t="shared" si="5"/>
        <v>0</v>
      </c>
      <c r="E69" s="11">
        <v>1507611</v>
      </c>
    </row>
    <row r="70" spans="1:5" ht="12.75">
      <c r="A70" s="17" t="s">
        <v>91</v>
      </c>
      <c r="B70" s="9">
        <v>0</v>
      </c>
      <c r="C70" s="10">
        <v>0</v>
      </c>
      <c r="D70" s="9">
        <f t="shared" si="5"/>
        <v>0</v>
      </c>
      <c r="E70" s="11">
        <v>1507713</v>
      </c>
    </row>
    <row r="71" spans="1:5" ht="12.75">
      <c r="A71" s="17" t="s">
        <v>92</v>
      </c>
      <c r="B71" s="9">
        <v>0</v>
      </c>
      <c r="C71" s="10">
        <v>0</v>
      </c>
      <c r="D71" s="9">
        <f t="shared" si="5"/>
        <v>0</v>
      </c>
      <c r="E71" s="11">
        <v>1507649</v>
      </c>
    </row>
    <row r="72" spans="1:5" ht="12.75">
      <c r="A72" s="17" t="s">
        <v>93</v>
      </c>
      <c r="B72" s="9">
        <v>0</v>
      </c>
      <c r="C72" s="10">
        <v>0</v>
      </c>
      <c r="D72" s="9">
        <f t="shared" si="5"/>
        <v>0</v>
      </c>
      <c r="E72" s="11">
        <v>1507609</v>
      </c>
    </row>
    <row r="73" spans="1:5" ht="12.75">
      <c r="A73" s="17" t="s">
        <v>94</v>
      </c>
      <c r="B73" s="9">
        <v>0</v>
      </c>
      <c r="C73" s="10">
        <v>0</v>
      </c>
      <c r="D73" s="9">
        <f t="shared" si="5"/>
        <v>0</v>
      </c>
      <c r="E73" s="11">
        <v>1507707</v>
      </c>
    </row>
    <row r="74" spans="1:5" ht="12.75">
      <c r="A74" s="17" t="s">
        <v>95</v>
      </c>
      <c r="B74" s="9">
        <v>0</v>
      </c>
      <c r="C74" s="10">
        <v>0</v>
      </c>
      <c r="D74" s="9">
        <f t="shared" si="5"/>
        <v>0</v>
      </c>
      <c r="E74" s="11">
        <v>1507646</v>
      </c>
    </row>
    <row r="75" spans="1:5" ht="25.5">
      <c r="A75" s="17" t="s">
        <v>96</v>
      </c>
      <c r="B75" s="9">
        <v>0</v>
      </c>
      <c r="C75" s="10">
        <v>0</v>
      </c>
      <c r="D75" s="9">
        <f t="shared" si="5"/>
        <v>0</v>
      </c>
      <c r="E75" s="11">
        <v>1507572</v>
      </c>
    </row>
    <row r="76" spans="1:5" ht="12.75">
      <c r="A76" s="17" t="s">
        <v>97</v>
      </c>
      <c r="B76" s="9">
        <v>0</v>
      </c>
      <c r="C76" s="10">
        <v>0</v>
      </c>
      <c r="D76" s="9">
        <f t="shared" si="5"/>
        <v>0</v>
      </c>
      <c r="E76" s="11">
        <v>1507674</v>
      </c>
    </row>
    <row r="77" spans="1:5" ht="12.75">
      <c r="A77" s="16" t="s">
        <v>98</v>
      </c>
      <c r="B77" s="12">
        <v>0</v>
      </c>
      <c r="C77" s="12">
        <f>C78+C79+C80+C81+C82+C83</f>
        <v>0</v>
      </c>
      <c r="D77" s="12">
        <f>D78+D79+D80+D81+D82+D83</f>
        <v>0</v>
      </c>
      <c r="E77" s="11">
        <v>1507706</v>
      </c>
    </row>
    <row r="78" spans="1:5" ht="12.75">
      <c r="A78" s="17" t="s">
        <v>57</v>
      </c>
      <c r="B78" s="9">
        <v>0</v>
      </c>
      <c r="C78" s="10">
        <v>0</v>
      </c>
      <c r="D78" s="9">
        <f aca="true" t="shared" si="6" ref="D78:D83">-B78+C78</f>
        <v>0</v>
      </c>
      <c r="E78" s="11">
        <v>1507642</v>
      </c>
    </row>
    <row r="79" spans="1:5" ht="12.75">
      <c r="A79" s="17" t="s">
        <v>58</v>
      </c>
      <c r="B79" s="9">
        <v>0</v>
      </c>
      <c r="C79" s="10">
        <v>0</v>
      </c>
      <c r="D79" s="9">
        <f t="shared" si="6"/>
        <v>0</v>
      </c>
      <c r="E79" s="11">
        <v>1507569</v>
      </c>
    </row>
    <row r="80" spans="1:5" ht="12.75">
      <c r="A80" s="17" t="s">
        <v>59</v>
      </c>
      <c r="B80" s="9">
        <v>0</v>
      </c>
      <c r="C80" s="10">
        <v>0</v>
      </c>
      <c r="D80" s="9">
        <f t="shared" si="6"/>
        <v>0</v>
      </c>
      <c r="E80" s="11">
        <v>1507592</v>
      </c>
    </row>
    <row r="81" spans="1:5" ht="12.75">
      <c r="A81" s="17" t="s">
        <v>99</v>
      </c>
      <c r="B81" s="9">
        <v>0</v>
      </c>
      <c r="C81" s="10">
        <v>0</v>
      </c>
      <c r="D81" s="9">
        <f t="shared" si="6"/>
        <v>0</v>
      </c>
      <c r="E81" s="11">
        <v>1507640</v>
      </c>
    </row>
    <row r="82" spans="1:5" ht="12.75">
      <c r="A82" s="17" t="s">
        <v>100</v>
      </c>
      <c r="B82" s="9">
        <v>0</v>
      </c>
      <c r="C82" s="10">
        <v>0</v>
      </c>
      <c r="D82" s="9">
        <f t="shared" si="6"/>
        <v>0</v>
      </c>
      <c r="E82" s="11">
        <v>1507578</v>
      </c>
    </row>
    <row r="83" spans="1:5" ht="12.75">
      <c r="A83" s="17" t="s">
        <v>101</v>
      </c>
      <c r="B83" s="9">
        <v>0</v>
      </c>
      <c r="C83" s="10">
        <v>0</v>
      </c>
      <c r="D83" s="9">
        <f t="shared" si="6"/>
        <v>0</v>
      </c>
      <c r="E83" s="11">
        <v>1507590</v>
      </c>
    </row>
    <row r="84" spans="1:5" ht="12.75">
      <c r="A84" s="16" t="s">
        <v>102</v>
      </c>
      <c r="B84" s="12">
        <v>1343059.61</v>
      </c>
      <c r="C84" s="12">
        <f>C85+C86+C87+C88</f>
        <v>2524334.34</v>
      </c>
      <c r="D84" s="12">
        <f>D85+D86+D87+D88</f>
        <v>1181274.7299999997</v>
      </c>
      <c r="E84" s="11">
        <v>1507638</v>
      </c>
    </row>
    <row r="85" spans="1:5" ht="12.75">
      <c r="A85" s="17" t="s">
        <v>103</v>
      </c>
      <c r="B85" s="9">
        <v>0</v>
      </c>
      <c r="C85" s="10">
        <v>0</v>
      </c>
      <c r="D85" s="9">
        <f>-B85+C85</f>
        <v>0</v>
      </c>
      <c r="E85" s="11">
        <v>1507693</v>
      </c>
    </row>
    <row r="86" spans="1:5" ht="12.75">
      <c r="A86" s="17" t="s">
        <v>104</v>
      </c>
      <c r="B86" s="9">
        <v>0</v>
      </c>
      <c r="C86" s="10">
        <v>0</v>
      </c>
      <c r="D86" s="9">
        <f>-B86+C86</f>
        <v>0</v>
      </c>
      <c r="E86" s="11">
        <v>1507576</v>
      </c>
    </row>
    <row r="87" spans="1:5" ht="12.75">
      <c r="A87" s="17" t="s">
        <v>105</v>
      </c>
      <c r="B87" s="9">
        <v>0</v>
      </c>
      <c r="C87" s="10">
        <v>0</v>
      </c>
      <c r="D87" s="9">
        <f>-B87+C87</f>
        <v>0</v>
      </c>
      <c r="E87" s="11">
        <v>1507586</v>
      </c>
    </row>
    <row r="88" spans="1:5" ht="12.75">
      <c r="A88" s="17" t="s">
        <v>106</v>
      </c>
      <c r="B88" s="9">
        <v>1343059.61</v>
      </c>
      <c r="C88" s="10">
        <v>2524334.34</v>
      </c>
      <c r="D88" s="9">
        <f>-B88+C88</f>
        <v>1181274.7299999997</v>
      </c>
      <c r="E88" s="11">
        <v>1507700</v>
      </c>
    </row>
    <row r="89" spans="1:5" ht="12.75">
      <c r="A89" s="16" t="s">
        <v>107</v>
      </c>
      <c r="B89" s="12">
        <v>0</v>
      </c>
      <c r="C89" s="12">
        <f>C90</f>
        <v>0</v>
      </c>
      <c r="D89" s="12">
        <f>D90</f>
        <v>0</v>
      </c>
      <c r="E89" s="11">
        <v>1507614</v>
      </c>
    </row>
    <row r="90" spans="1:5" ht="12.75">
      <c r="A90" s="17" t="s">
        <v>108</v>
      </c>
      <c r="B90" s="9">
        <v>0</v>
      </c>
      <c r="C90" s="10">
        <v>0</v>
      </c>
      <c r="D90" s="9">
        <f>-B90+C90</f>
        <v>0</v>
      </c>
      <c r="E90" s="11">
        <v>1507671</v>
      </c>
    </row>
    <row r="91" spans="1:5" ht="12.75">
      <c r="A91" s="15" t="s">
        <v>109</v>
      </c>
      <c r="B91" s="12">
        <v>0</v>
      </c>
      <c r="C91" s="12">
        <f>C92+C93</f>
        <v>0</v>
      </c>
      <c r="D91" s="12">
        <f>D92+D93</f>
        <v>0</v>
      </c>
      <c r="E91" s="11">
        <v>1507595</v>
      </c>
    </row>
    <row r="92" spans="1:5" ht="12.75">
      <c r="A92" s="20" t="s">
        <v>110</v>
      </c>
      <c r="B92" s="9">
        <v>0</v>
      </c>
      <c r="C92" s="10">
        <v>0</v>
      </c>
      <c r="D92" s="9">
        <f>-B92+C92</f>
        <v>0</v>
      </c>
      <c r="E92" s="11">
        <v>1507710</v>
      </c>
    </row>
    <row r="93" spans="1:5" ht="12.75">
      <c r="A93" s="20" t="s">
        <v>111</v>
      </c>
      <c r="B93" s="9">
        <v>0</v>
      </c>
      <c r="C93" s="10">
        <v>0</v>
      </c>
      <c r="D93" s="9">
        <f>-B93+C93</f>
        <v>0</v>
      </c>
      <c r="E93" s="11">
        <v>1507641</v>
      </c>
    </row>
    <row r="94" spans="1:5" ht="12.75">
      <c r="A94" s="13" t="s">
        <v>112</v>
      </c>
      <c r="B94" s="12">
        <v>0</v>
      </c>
      <c r="C94" s="12">
        <f>C95+C96+C97+C98+C99+C100+C101+C102+C103</f>
        <v>0</v>
      </c>
      <c r="D94" s="12">
        <f>D95+D96+D97+D98+D99+D100+D101+D102+D103</f>
        <v>0</v>
      </c>
      <c r="E94" s="11">
        <v>1507577</v>
      </c>
    </row>
    <row r="95" spans="1:5" ht="25.5">
      <c r="A95" s="14" t="s">
        <v>113</v>
      </c>
      <c r="B95" s="9">
        <v>0</v>
      </c>
      <c r="C95" s="10">
        <v>0</v>
      </c>
      <c r="D95" s="9">
        <f aca="true" t="shared" si="7" ref="D95:D103">-B95+C95</f>
        <v>0</v>
      </c>
      <c r="E95" s="11">
        <v>1507708</v>
      </c>
    </row>
    <row r="96" spans="1:5" ht="25.5">
      <c r="A96" s="14" t="s">
        <v>114</v>
      </c>
      <c r="B96" s="9">
        <v>0</v>
      </c>
      <c r="C96" s="10">
        <v>0</v>
      </c>
      <c r="D96" s="9">
        <f t="shared" si="7"/>
        <v>0</v>
      </c>
      <c r="E96" s="11">
        <v>1507634</v>
      </c>
    </row>
    <row r="97" spans="1:5" ht="25.5">
      <c r="A97" s="14" t="s">
        <v>115</v>
      </c>
      <c r="B97" s="9">
        <v>0</v>
      </c>
      <c r="C97" s="10">
        <v>0</v>
      </c>
      <c r="D97" s="9">
        <f t="shared" si="7"/>
        <v>0</v>
      </c>
      <c r="E97" s="11">
        <v>1507603</v>
      </c>
    </row>
    <row r="98" spans="1:5" ht="25.5">
      <c r="A98" s="14" t="s">
        <v>116</v>
      </c>
      <c r="B98" s="9">
        <v>0</v>
      </c>
      <c r="C98" s="10">
        <v>0</v>
      </c>
      <c r="D98" s="9">
        <f t="shared" si="7"/>
        <v>0</v>
      </c>
      <c r="E98" s="11">
        <v>1507705</v>
      </c>
    </row>
    <row r="99" spans="1:5" ht="12.75">
      <c r="A99" s="14" t="s">
        <v>117</v>
      </c>
      <c r="B99" s="9">
        <v>0</v>
      </c>
      <c r="C99" s="10">
        <v>0</v>
      </c>
      <c r="D99" s="9">
        <f t="shared" si="7"/>
        <v>0</v>
      </c>
      <c r="E99" s="11">
        <v>1507632</v>
      </c>
    </row>
    <row r="100" spans="1:5" ht="12.75">
      <c r="A100" s="14" t="s">
        <v>118</v>
      </c>
      <c r="B100" s="9">
        <v>0</v>
      </c>
      <c r="C100" s="10">
        <v>0</v>
      </c>
      <c r="D100" s="9">
        <f t="shared" si="7"/>
        <v>0</v>
      </c>
      <c r="E100" s="11">
        <v>1507570</v>
      </c>
    </row>
    <row r="101" spans="1:5" ht="25.5">
      <c r="A101" s="14" t="s">
        <v>119</v>
      </c>
      <c r="B101" s="9">
        <v>0</v>
      </c>
      <c r="C101" s="10">
        <v>0</v>
      </c>
      <c r="D101" s="9">
        <f t="shared" si="7"/>
        <v>0</v>
      </c>
      <c r="E101" s="11">
        <v>1507625</v>
      </c>
    </row>
    <row r="102" spans="1:5" ht="25.5">
      <c r="A102" s="14" t="s">
        <v>120</v>
      </c>
      <c r="B102" s="9">
        <v>0</v>
      </c>
      <c r="C102" s="10">
        <v>0</v>
      </c>
      <c r="D102" s="9">
        <f t="shared" si="7"/>
        <v>0</v>
      </c>
      <c r="E102" s="11">
        <v>1507629</v>
      </c>
    </row>
    <row r="103" spans="1:5" ht="12.75">
      <c r="A103" s="14" t="s">
        <v>121</v>
      </c>
      <c r="B103" s="9">
        <v>0</v>
      </c>
      <c r="C103" s="10">
        <v>0</v>
      </c>
      <c r="D103" s="9">
        <f t="shared" si="7"/>
        <v>0</v>
      </c>
      <c r="E103" s="11">
        <v>1507717</v>
      </c>
    </row>
    <row r="104" spans="1:5" ht="12.75">
      <c r="A104" s="8" t="s">
        <v>122</v>
      </c>
      <c r="B104" s="9"/>
      <c r="C104" s="9"/>
      <c r="D104" s="9"/>
      <c r="E104" s="11">
        <v>1507600</v>
      </c>
    </row>
    <row r="105" spans="1:5" ht="12.75">
      <c r="A105" s="13" t="s">
        <v>123</v>
      </c>
      <c r="B105" s="12">
        <v>1360397.95</v>
      </c>
      <c r="C105" s="12">
        <f>C106+C119+C124+C131+C135+C145+C146+C168</f>
        <v>2536602.6799999997</v>
      </c>
      <c r="D105" s="12">
        <f>D106+D119+D124+D131+D135+D145+D146+D168</f>
        <v>1176204.73</v>
      </c>
      <c r="E105" s="11">
        <v>1507659</v>
      </c>
    </row>
    <row r="106" spans="1:5" ht="12.75">
      <c r="A106" s="15" t="s">
        <v>124</v>
      </c>
      <c r="B106" s="12">
        <v>35341.24</v>
      </c>
      <c r="C106" s="12">
        <f>C107+C108+C109+C110+C111+C112+C113+C114+C115+C116+C117+C118</f>
        <v>97960.12</v>
      </c>
      <c r="D106" s="12">
        <f>D107+D108+D109+D110+D111+D112+D113+D114+D115+D116+D117+D118</f>
        <v>62618.87999999999</v>
      </c>
      <c r="E106" s="11">
        <v>1507566</v>
      </c>
    </row>
    <row r="107" spans="1:5" ht="12.75">
      <c r="A107" s="20" t="s">
        <v>125</v>
      </c>
      <c r="B107" s="9">
        <v>0</v>
      </c>
      <c r="C107" s="10">
        <v>0</v>
      </c>
      <c r="D107" s="9">
        <f aca="true" t="shared" si="8" ref="D107:D118">-B107+C107</f>
        <v>0</v>
      </c>
      <c r="E107" s="11">
        <v>1507573</v>
      </c>
    </row>
    <row r="108" spans="1:5" ht="12.75">
      <c r="A108" s="20" t="s">
        <v>126</v>
      </c>
      <c r="B108" s="9">
        <v>0</v>
      </c>
      <c r="C108" s="10">
        <v>0</v>
      </c>
      <c r="D108" s="9">
        <f t="shared" si="8"/>
        <v>0</v>
      </c>
      <c r="E108" s="11">
        <v>1507714</v>
      </c>
    </row>
    <row r="109" spans="1:5" ht="12.75">
      <c r="A109" s="20" t="s">
        <v>127</v>
      </c>
      <c r="B109" s="9">
        <v>0</v>
      </c>
      <c r="C109" s="10">
        <v>0</v>
      </c>
      <c r="D109" s="9">
        <f t="shared" si="8"/>
        <v>0</v>
      </c>
      <c r="E109" s="11">
        <v>1507644</v>
      </c>
    </row>
    <row r="110" spans="1:5" ht="12.75">
      <c r="A110" s="20" t="s">
        <v>128</v>
      </c>
      <c r="B110" s="9">
        <v>0</v>
      </c>
      <c r="C110" s="10">
        <v>0</v>
      </c>
      <c r="D110" s="9">
        <f t="shared" si="8"/>
        <v>0</v>
      </c>
      <c r="E110" s="11">
        <v>1507562</v>
      </c>
    </row>
    <row r="111" spans="1:5" ht="12.75">
      <c r="A111" s="20" t="s">
        <v>129</v>
      </c>
      <c r="B111" s="9">
        <v>0</v>
      </c>
      <c r="C111" s="10">
        <v>0</v>
      </c>
      <c r="D111" s="9">
        <f t="shared" si="8"/>
        <v>0</v>
      </c>
      <c r="E111" s="11">
        <v>1507593</v>
      </c>
    </row>
    <row r="112" spans="1:5" ht="12.75">
      <c r="A112" s="20" t="s">
        <v>130</v>
      </c>
      <c r="B112" s="9">
        <v>0</v>
      </c>
      <c r="C112" s="10">
        <v>0</v>
      </c>
      <c r="D112" s="9">
        <f t="shared" si="8"/>
        <v>0</v>
      </c>
      <c r="E112" s="11">
        <v>1507648</v>
      </c>
    </row>
    <row r="113" spans="1:5" ht="12.75">
      <c r="A113" s="20" t="s">
        <v>131</v>
      </c>
      <c r="B113" s="9">
        <v>0</v>
      </c>
      <c r="C113" s="10">
        <v>0</v>
      </c>
      <c r="D113" s="9">
        <f t="shared" si="8"/>
        <v>0</v>
      </c>
      <c r="E113" s="11">
        <v>1507567</v>
      </c>
    </row>
    <row r="114" spans="1:5" ht="12.75">
      <c r="A114" s="20" t="s">
        <v>132</v>
      </c>
      <c r="B114" s="9">
        <v>0</v>
      </c>
      <c r="C114" s="10">
        <v>0</v>
      </c>
      <c r="D114" s="9">
        <f t="shared" si="8"/>
        <v>0</v>
      </c>
      <c r="E114" s="11">
        <v>1507584</v>
      </c>
    </row>
    <row r="115" spans="1:5" ht="12.75">
      <c r="A115" s="20" t="s">
        <v>133</v>
      </c>
      <c r="B115" s="9">
        <v>0</v>
      </c>
      <c r="C115" s="10">
        <v>0</v>
      </c>
      <c r="D115" s="9">
        <f t="shared" si="8"/>
        <v>0</v>
      </c>
      <c r="E115" s="11">
        <v>1507692</v>
      </c>
    </row>
    <row r="116" spans="1:5" ht="12.75">
      <c r="A116" s="20" t="s">
        <v>134</v>
      </c>
      <c r="B116" s="9">
        <v>0</v>
      </c>
      <c r="C116" s="10">
        <v>0</v>
      </c>
      <c r="D116" s="9">
        <f t="shared" si="8"/>
        <v>0</v>
      </c>
      <c r="E116" s="11">
        <v>1507581</v>
      </c>
    </row>
    <row r="117" spans="1:5" ht="12.75">
      <c r="A117" s="20" t="s">
        <v>135</v>
      </c>
      <c r="B117" s="9">
        <v>14964.84</v>
      </c>
      <c r="C117" s="10">
        <v>35341.24</v>
      </c>
      <c r="D117" s="9">
        <f t="shared" si="8"/>
        <v>20376.399999999998</v>
      </c>
      <c r="E117" s="11">
        <v>1507585</v>
      </c>
    </row>
    <row r="118" spans="1:5" ht="12.75">
      <c r="A118" s="20" t="s">
        <v>136</v>
      </c>
      <c r="B118" s="9">
        <v>20376.4</v>
      </c>
      <c r="C118" s="10">
        <v>62618.88</v>
      </c>
      <c r="D118" s="9">
        <f t="shared" si="8"/>
        <v>42242.479999999996</v>
      </c>
      <c r="E118" s="11">
        <v>1507682</v>
      </c>
    </row>
    <row r="119" spans="1:5" ht="12.75">
      <c r="A119" s="15" t="s">
        <v>137</v>
      </c>
      <c r="B119" s="12">
        <v>0</v>
      </c>
      <c r="C119" s="12">
        <f>C120+C121+C122+C123</f>
        <v>0</v>
      </c>
      <c r="D119" s="12">
        <f>D120+D121+D122+D123</f>
        <v>0</v>
      </c>
      <c r="E119" s="11">
        <v>1507623</v>
      </c>
    </row>
    <row r="120" spans="1:5" ht="12.75">
      <c r="A120" s="20" t="s">
        <v>138</v>
      </c>
      <c r="B120" s="9">
        <v>0</v>
      </c>
      <c r="C120" s="10">
        <v>0</v>
      </c>
      <c r="D120" s="9">
        <f>-B120+C120</f>
        <v>0</v>
      </c>
      <c r="E120" s="11">
        <v>1507670</v>
      </c>
    </row>
    <row r="121" spans="1:5" ht="12.75">
      <c r="A121" s="20" t="s">
        <v>139</v>
      </c>
      <c r="B121" s="9">
        <v>0</v>
      </c>
      <c r="C121" s="10">
        <v>0</v>
      </c>
      <c r="D121" s="9">
        <f>-B121+C121</f>
        <v>0</v>
      </c>
      <c r="E121" s="11">
        <v>1507588</v>
      </c>
    </row>
    <row r="122" spans="1:5" ht="12.75">
      <c r="A122" s="20" t="s">
        <v>140</v>
      </c>
      <c r="B122" s="9">
        <v>0</v>
      </c>
      <c r="C122" s="10">
        <v>0</v>
      </c>
      <c r="D122" s="9">
        <f>-B122+C122</f>
        <v>0</v>
      </c>
      <c r="E122" s="11">
        <v>1507697</v>
      </c>
    </row>
    <row r="123" spans="1:5" ht="12.75">
      <c r="A123" s="20" t="s">
        <v>141</v>
      </c>
      <c r="B123" s="9">
        <v>0</v>
      </c>
      <c r="C123" s="10">
        <v>0</v>
      </c>
      <c r="D123" s="9">
        <f>-B123+C123</f>
        <v>0</v>
      </c>
      <c r="E123" s="11">
        <v>1507663</v>
      </c>
    </row>
    <row r="124" spans="1:5" ht="12.75">
      <c r="A124" s="15" t="s">
        <v>142</v>
      </c>
      <c r="B124" s="12">
        <v>0</v>
      </c>
      <c r="C124" s="12">
        <f>C125+C126+C127+C128+C129+C130</f>
        <v>0</v>
      </c>
      <c r="D124" s="12">
        <f>D125+D126+D127+D128+D129+D130</f>
        <v>0</v>
      </c>
      <c r="E124" s="11">
        <v>1507694</v>
      </c>
    </row>
    <row r="125" spans="1:5" ht="12.75">
      <c r="A125" s="20" t="s">
        <v>143</v>
      </c>
      <c r="B125" s="9">
        <v>0</v>
      </c>
      <c r="C125" s="10">
        <v>0</v>
      </c>
      <c r="D125" s="9">
        <f aca="true" t="shared" si="9" ref="D125:D130">-B125+C125</f>
        <v>0</v>
      </c>
      <c r="E125" s="11">
        <v>1507550</v>
      </c>
    </row>
    <row r="126" spans="1:5" ht="12.75">
      <c r="A126" s="20" t="s">
        <v>144</v>
      </c>
      <c r="B126" s="9">
        <v>0</v>
      </c>
      <c r="C126" s="10">
        <v>0</v>
      </c>
      <c r="D126" s="9">
        <f t="shared" si="9"/>
        <v>0</v>
      </c>
      <c r="E126" s="11">
        <v>1507701</v>
      </c>
    </row>
    <row r="127" spans="1:5" ht="12.75">
      <c r="A127" s="20" t="s">
        <v>145</v>
      </c>
      <c r="B127" s="9">
        <v>0</v>
      </c>
      <c r="C127" s="10">
        <v>0</v>
      </c>
      <c r="D127" s="9">
        <f t="shared" si="9"/>
        <v>0</v>
      </c>
      <c r="E127" s="11">
        <v>1507666</v>
      </c>
    </row>
    <row r="128" spans="1:5" ht="12.75">
      <c r="A128" s="20" t="s">
        <v>146</v>
      </c>
      <c r="B128" s="9">
        <v>0</v>
      </c>
      <c r="C128" s="10">
        <v>0</v>
      </c>
      <c r="D128" s="9">
        <f t="shared" si="9"/>
        <v>0</v>
      </c>
      <c r="E128" s="11">
        <v>1507553</v>
      </c>
    </row>
    <row r="129" spans="1:5" ht="12.75">
      <c r="A129" s="20" t="s">
        <v>147</v>
      </c>
      <c r="B129" s="9">
        <v>0</v>
      </c>
      <c r="C129" s="10">
        <v>0</v>
      </c>
      <c r="D129" s="9">
        <f t="shared" si="9"/>
        <v>0</v>
      </c>
      <c r="E129" s="11">
        <v>1507616</v>
      </c>
    </row>
    <row r="130" spans="1:5" ht="12.75">
      <c r="A130" s="20" t="s">
        <v>148</v>
      </c>
      <c r="B130" s="9">
        <v>0</v>
      </c>
      <c r="C130" s="10">
        <v>0</v>
      </c>
      <c r="D130" s="9">
        <f t="shared" si="9"/>
        <v>0</v>
      </c>
      <c r="E130" s="11">
        <v>1507711</v>
      </c>
    </row>
    <row r="131" spans="1:5" ht="12.75">
      <c r="A131" s="15" t="s">
        <v>149</v>
      </c>
      <c r="B131" s="12">
        <v>0</v>
      </c>
      <c r="C131" s="12">
        <f>C132+C133+C134</f>
        <v>0</v>
      </c>
      <c r="D131" s="12">
        <f>D132+D133+D134</f>
        <v>0</v>
      </c>
      <c r="E131" s="11">
        <v>1507564</v>
      </c>
    </row>
    <row r="132" spans="1:5" ht="12.75">
      <c r="A132" s="20" t="s">
        <v>150</v>
      </c>
      <c r="B132" s="9">
        <v>0</v>
      </c>
      <c r="C132" s="10">
        <v>0</v>
      </c>
      <c r="D132" s="9">
        <f>-B132+C132</f>
        <v>0</v>
      </c>
      <c r="E132" s="11">
        <v>1507555</v>
      </c>
    </row>
    <row r="133" spans="1:5" ht="12.75">
      <c r="A133" s="20" t="s">
        <v>151</v>
      </c>
      <c r="B133" s="9">
        <v>0</v>
      </c>
      <c r="C133" s="10">
        <v>0</v>
      </c>
      <c r="D133" s="9">
        <f>-B133+C133</f>
        <v>0</v>
      </c>
      <c r="E133" s="11">
        <v>1507606</v>
      </c>
    </row>
    <row r="134" spans="1:5" ht="12.75">
      <c r="A134" s="20" t="s">
        <v>152</v>
      </c>
      <c r="B134" s="9">
        <v>0</v>
      </c>
      <c r="C134" s="10">
        <v>0</v>
      </c>
      <c r="D134" s="9">
        <f>-B134+C134</f>
        <v>0</v>
      </c>
      <c r="E134" s="11">
        <v>1507680</v>
      </c>
    </row>
    <row r="135" spans="1:5" ht="12.75">
      <c r="A135" s="15" t="s">
        <v>153</v>
      </c>
      <c r="B135" s="12">
        <v>0</v>
      </c>
      <c r="C135" s="12">
        <f>C136+C137+C138+C139+C140+C141+C142+C143+C144</f>
        <v>0</v>
      </c>
      <c r="D135" s="12">
        <f>D136+D137+D138+D139+D140+D141+D142+D143+D144</f>
        <v>0</v>
      </c>
      <c r="E135" s="11">
        <v>1507621</v>
      </c>
    </row>
    <row r="136" spans="1:5" ht="12.75">
      <c r="A136" s="20" t="s">
        <v>154</v>
      </c>
      <c r="B136" s="9">
        <v>0</v>
      </c>
      <c r="C136" s="10">
        <v>0</v>
      </c>
      <c r="D136" s="9">
        <f aca="true" t="shared" si="10" ref="D136:D145">-B136+C136</f>
        <v>0</v>
      </c>
      <c r="E136" s="11">
        <v>1507645</v>
      </c>
    </row>
    <row r="137" spans="1:5" ht="12.75">
      <c r="A137" s="20" t="s">
        <v>155</v>
      </c>
      <c r="B137" s="9">
        <v>0</v>
      </c>
      <c r="C137" s="10">
        <v>0</v>
      </c>
      <c r="D137" s="9">
        <f t="shared" si="10"/>
        <v>0</v>
      </c>
      <c r="E137" s="11">
        <v>1507607</v>
      </c>
    </row>
    <row r="138" spans="1:5" ht="12.75">
      <c r="A138" s="20" t="s">
        <v>156</v>
      </c>
      <c r="B138" s="9">
        <v>0</v>
      </c>
      <c r="C138" s="10">
        <v>0</v>
      </c>
      <c r="D138" s="9">
        <f t="shared" si="10"/>
        <v>0</v>
      </c>
      <c r="E138" s="11">
        <v>1507681</v>
      </c>
    </row>
    <row r="139" spans="1:5" ht="12.75">
      <c r="A139" s="20" t="s">
        <v>157</v>
      </c>
      <c r="B139" s="9">
        <v>0</v>
      </c>
      <c r="C139" s="10">
        <v>0</v>
      </c>
      <c r="D139" s="9">
        <f t="shared" si="10"/>
        <v>0</v>
      </c>
      <c r="E139" s="11">
        <v>1507647</v>
      </c>
    </row>
    <row r="140" spans="1:5" ht="12.75">
      <c r="A140" s="20" t="s">
        <v>158</v>
      </c>
      <c r="B140" s="9">
        <v>0</v>
      </c>
      <c r="C140" s="10">
        <v>0</v>
      </c>
      <c r="D140" s="9">
        <f t="shared" si="10"/>
        <v>0</v>
      </c>
      <c r="E140" s="11">
        <v>1507580</v>
      </c>
    </row>
    <row r="141" spans="1:5" ht="12.75">
      <c r="A141" s="20" t="s">
        <v>159</v>
      </c>
      <c r="B141" s="9">
        <v>0</v>
      </c>
      <c r="C141" s="10">
        <v>0</v>
      </c>
      <c r="D141" s="9">
        <f t="shared" si="10"/>
        <v>0</v>
      </c>
      <c r="E141" s="11">
        <v>1507675</v>
      </c>
    </row>
    <row r="142" spans="1:5" ht="12.75">
      <c r="A142" s="20" t="s">
        <v>160</v>
      </c>
      <c r="B142" s="9">
        <v>0</v>
      </c>
      <c r="C142" s="10">
        <v>0</v>
      </c>
      <c r="D142" s="9">
        <f t="shared" si="10"/>
        <v>0</v>
      </c>
      <c r="E142" s="11">
        <v>1507650</v>
      </c>
    </row>
    <row r="143" spans="1:5" ht="12.75">
      <c r="A143" s="20" t="s">
        <v>161</v>
      </c>
      <c r="B143" s="9">
        <v>0</v>
      </c>
      <c r="C143" s="10">
        <v>0</v>
      </c>
      <c r="D143" s="9">
        <f t="shared" si="10"/>
        <v>0</v>
      </c>
      <c r="E143" s="11">
        <v>1507582</v>
      </c>
    </row>
    <row r="144" spans="1:5" ht="12.75">
      <c r="A144" s="20" t="s">
        <v>162</v>
      </c>
      <c r="B144" s="9">
        <v>0</v>
      </c>
      <c r="C144" s="10">
        <v>0</v>
      </c>
      <c r="D144" s="9">
        <f t="shared" si="10"/>
        <v>0</v>
      </c>
      <c r="E144" s="11">
        <v>1507587</v>
      </c>
    </row>
    <row r="145" spans="1:5" ht="12.75">
      <c r="A145" s="14" t="s">
        <v>163</v>
      </c>
      <c r="B145" s="9">
        <v>0</v>
      </c>
      <c r="C145" s="10">
        <v>0</v>
      </c>
      <c r="D145" s="9">
        <f t="shared" si="10"/>
        <v>0</v>
      </c>
      <c r="E145" s="11">
        <v>1507689</v>
      </c>
    </row>
    <row r="146" spans="1:5" ht="12.75">
      <c r="A146" s="15" t="s">
        <v>164</v>
      </c>
      <c r="B146" s="12">
        <v>1325056.71</v>
      </c>
      <c r="C146" s="12">
        <f>C147+C148+C149+C150+C151+C152+C153+C154+C155+C156+C157+C158+C159+C160+C161+C162+C163+C164+C165+C166+C167</f>
        <v>568150.65</v>
      </c>
      <c r="D146" s="12">
        <f>D147+D148+D149+D150+D151+D152+D153+D154+D155+D156+D157+D158+D159+D160+D161+D162+D163+D164+D165+D166+D167</f>
        <v>-756906.06</v>
      </c>
      <c r="E146" s="11">
        <v>1507662</v>
      </c>
    </row>
    <row r="147" spans="1:5" ht="12.75">
      <c r="A147" s="20" t="s">
        <v>165</v>
      </c>
      <c r="B147" s="9">
        <v>0</v>
      </c>
      <c r="C147" s="10">
        <v>0</v>
      </c>
      <c r="D147" s="9">
        <f aca="true" t="shared" si="11" ref="D147:D167">-B147+C147</f>
        <v>0</v>
      </c>
      <c r="E147" s="11">
        <v>1507652</v>
      </c>
    </row>
    <row r="148" spans="1:5" ht="12.75">
      <c r="A148" s="20" t="s">
        <v>166</v>
      </c>
      <c r="B148" s="9">
        <v>0</v>
      </c>
      <c r="C148" s="10">
        <v>0</v>
      </c>
      <c r="D148" s="9">
        <f t="shared" si="11"/>
        <v>0</v>
      </c>
      <c r="E148" s="11">
        <v>1507583</v>
      </c>
    </row>
    <row r="149" spans="1:5" ht="12.75">
      <c r="A149" s="20" t="s">
        <v>167</v>
      </c>
      <c r="B149" s="9">
        <v>0</v>
      </c>
      <c r="C149" s="10">
        <v>0</v>
      </c>
      <c r="D149" s="9">
        <f t="shared" si="11"/>
        <v>0</v>
      </c>
      <c r="E149" s="11">
        <v>1507589</v>
      </c>
    </row>
    <row r="150" spans="1:5" ht="12.75">
      <c r="A150" s="20" t="s">
        <v>168</v>
      </c>
      <c r="B150" s="9">
        <v>0</v>
      </c>
      <c r="C150" s="10">
        <v>0</v>
      </c>
      <c r="D150" s="9">
        <f t="shared" si="11"/>
        <v>0</v>
      </c>
      <c r="E150" s="11">
        <v>1507698</v>
      </c>
    </row>
    <row r="151" spans="1:5" ht="12.75">
      <c r="A151" s="20" t="s">
        <v>169</v>
      </c>
      <c r="B151" s="9">
        <v>0</v>
      </c>
      <c r="C151" s="10">
        <v>0</v>
      </c>
      <c r="D151" s="9">
        <f t="shared" si="11"/>
        <v>0</v>
      </c>
      <c r="E151" s="11">
        <v>1507574</v>
      </c>
    </row>
    <row r="152" spans="1:5" ht="12.75">
      <c r="A152" s="20" t="s">
        <v>170</v>
      </c>
      <c r="B152" s="9">
        <v>0</v>
      </c>
      <c r="C152" s="10">
        <v>0</v>
      </c>
      <c r="D152" s="9">
        <f t="shared" si="11"/>
        <v>0</v>
      </c>
      <c r="E152" s="11">
        <v>1507602</v>
      </c>
    </row>
    <row r="153" spans="1:5" ht="12.75">
      <c r="A153" s="20" t="s">
        <v>171</v>
      </c>
      <c r="B153" s="9">
        <v>0</v>
      </c>
      <c r="C153" s="10">
        <v>0</v>
      </c>
      <c r="D153" s="9">
        <f t="shared" si="11"/>
        <v>0</v>
      </c>
      <c r="E153" s="11">
        <v>1507703</v>
      </c>
    </row>
    <row r="154" spans="1:5" ht="12.75">
      <c r="A154" s="20" t="s">
        <v>172</v>
      </c>
      <c r="B154" s="9">
        <v>0</v>
      </c>
      <c r="C154" s="10">
        <v>37.8</v>
      </c>
      <c r="D154" s="9">
        <f t="shared" si="11"/>
        <v>37.8</v>
      </c>
      <c r="E154" s="11">
        <v>1507668</v>
      </c>
    </row>
    <row r="155" spans="1:5" ht="12.75">
      <c r="A155" s="20" t="s">
        <v>173</v>
      </c>
      <c r="B155" s="9">
        <v>934365.75</v>
      </c>
      <c r="C155" s="10">
        <v>531511.13</v>
      </c>
      <c r="D155" s="9">
        <f t="shared" si="11"/>
        <v>-402854.62</v>
      </c>
      <c r="E155" s="11">
        <v>1507596</v>
      </c>
    </row>
    <row r="156" spans="1:5" ht="12.75">
      <c r="A156" s="20" t="s">
        <v>174</v>
      </c>
      <c r="B156" s="9">
        <v>956</v>
      </c>
      <c r="C156" s="10">
        <v>956</v>
      </c>
      <c r="D156" s="9">
        <f t="shared" si="11"/>
        <v>0</v>
      </c>
      <c r="E156" s="11">
        <v>1507704</v>
      </c>
    </row>
    <row r="157" spans="1:5" ht="12.75">
      <c r="A157" s="20" t="s">
        <v>175</v>
      </c>
      <c r="B157" s="9">
        <v>0</v>
      </c>
      <c r="C157" s="10">
        <v>0</v>
      </c>
      <c r="D157" s="9">
        <f t="shared" si="11"/>
        <v>0</v>
      </c>
      <c r="E157" s="11">
        <v>1507636</v>
      </c>
    </row>
    <row r="158" spans="1:5" ht="12.75">
      <c r="A158" s="20" t="s">
        <v>176</v>
      </c>
      <c r="B158" s="9">
        <v>0</v>
      </c>
      <c r="C158" s="10">
        <v>0</v>
      </c>
      <c r="D158" s="9">
        <f t="shared" si="11"/>
        <v>0</v>
      </c>
      <c r="E158" s="11">
        <v>1507556</v>
      </c>
    </row>
    <row r="159" spans="1:5" ht="12.75">
      <c r="A159" s="20" t="s">
        <v>177</v>
      </c>
      <c r="B159" s="9">
        <v>389734.96</v>
      </c>
      <c r="C159" s="10">
        <v>35645.72</v>
      </c>
      <c r="D159" s="9">
        <f t="shared" si="11"/>
        <v>-354089.24</v>
      </c>
      <c r="E159" s="11">
        <v>1507696</v>
      </c>
    </row>
    <row r="160" spans="1:5" ht="12.75">
      <c r="A160" s="20" t="s">
        <v>178</v>
      </c>
      <c r="B160" s="9">
        <v>0</v>
      </c>
      <c r="C160" s="10">
        <v>0</v>
      </c>
      <c r="D160" s="9">
        <f t="shared" si="11"/>
        <v>0</v>
      </c>
      <c r="E160" s="11">
        <v>1507639</v>
      </c>
    </row>
    <row r="161" spans="1:5" ht="12.75">
      <c r="A161" s="20" t="s">
        <v>179</v>
      </c>
      <c r="B161" s="9">
        <v>0</v>
      </c>
      <c r="C161" s="10">
        <v>0</v>
      </c>
      <c r="D161" s="9">
        <f t="shared" si="11"/>
        <v>0</v>
      </c>
      <c r="E161" s="11">
        <v>1507558</v>
      </c>
    </row>
    <row r="162" spans="1:5" ht="12.75">
      <c r="A162" s="20" t="s">
        <v>180</v>
      </c>
      <c r="B162" s="9">
        <v>0</v>
      </c>
      <c r="C162" s="10">
        <v>0</v>
      </c>
      <c r="D162" s="9">
        <f t="shared" si="11"/>
        <v>0</v>
      </c>
      <c r="E162" s="11">
        <v>1507620</v>
      </c>
    </row>
    <row r="163" spans="1:5" ht="12.75">
      <c r="A163" s="20" t="s">
        <v>181</v>
      </c>
      <c r="B163" s="9">
        <v>0</v>
      </c>
      <c r="C163" s="10">
        <v>0</v>
      </c>
      <c r="D163" s="9">
        <f t="shared" si="11"/>
        <v>0</v>
      </c>
      <c r="E163" s="11">
        <v>1507630</v>
      </c>
    </row>
    <row r="164" spans="1:5" ht="12.75">
      <c r="A164" s="20" t="s">
        <v>182</v>
      </c>
      <c r="B164" s="9">
        <v>0</v>
      </c>
      <c r="C164" s="10">
        <v>0</v>
      </c>
      <c r="D164" s="9">
        <f t="shared" si="11"/>
        <v>0</v>
      </c>
      <c r="E164" s="11">
        <v>1507560</v>
      </c>
    </row>
    <row r="165" spans="1:5" ht="12.75">
      <c r="A165" s="20" t="s">
        <v>183</v>
      </c>
      <c r="B165" s="9">
        <v>0</v>
      </c>
      <c r="C165" s="10">
        <v>0</v>
      </c>
      <c r="D165" s="9">
        <f t="shared" si="11"/>
        <v>0</v>
      </c>
      <c r="E165" s="11">
        <v>1507624</v>
      </c>
    </row>
    <row r="166" spans="1:5" ht="12.75">
      <c r="A166" s="20" t="s">
        <v>184</v>
      </c>
      <c r="B166" s="9">
        <v>0</v>
      </c>
      <c r="C166" s="10">
        <v>0</v>
      </c>
      <c r="D166" s="9">
        <f t="shared" si="11"/>
        <v>0</v>
      </c>
      <c r="E166" s="11">
        <v>1507678</v>
      </c>
    </row>
    <row r="167" spans="1:5" ht="12.75">
      <c r="A167" s="20" t="s">
        <v>185</v>
      </c>
      <c r="B167" s="9">
        <v>0</v>
      </c>
      <c r="C167" s="10">
        <v>0</v>
      </c>
      <c r="D167" s="9">
        <f t="shared" si="11"/>
        <v>0</v>
      </c>
      <c r="E167" s="11">
        <v>1507565</v>
      </c>
    </row>
    <row r="168" spans="1:5" ht="12.75">
      <c r="A168" s="15" t="s">
        <v>109</v>
      </c>
      <c r="B168" s="12">
        <v>0</v>
      </c>
      <c r="C168" s="12">
        <f>C169+C170+C171</f>
        <v>1870491.91</v>
      </c>
      <c r="D168" s="12">
        <f>D169+D170+D171</f>
        <v>1870491.91</v>
      </c>
      <c r="E168" s="11">
        <v>1507618</v>
      </c>
    </row>
    <row r="169" spans="1:5" ht="12.75">
      <c r="A169" s="20" t="s">
        <v>186</v>
      </c>
      <c r="B169" s="9">
        <v>0</v>
      </c>
      <c r="C169" s="10">
        <v>0</v>
      </c>
      <c r="D169" s="9">
        <f>-B169+C169</f>
        <v>0</v>
      </c>
      <c r="E169" s="11">
        <v>1507627</v>
      </c>
    </row>
    <row r="170" spans="1:5" ht="12.75">
      <c r="A170" s="20" t="s">
        <v>187</v>
      </c>
      <c r="B170" s="9">
        <v>0</v>
      </c>
      <c r="C170" s="10">
        <v>1870491.91</v>
      </c>
      <c r="D170" s="9">
        <f>-B170+C170</f>
        <v>1870491.91</v>
      </c>
      <c r="E170" s="11">
        <v>1507677</v>
      </c>
    </row>
    <row r="171" spans="1:5" ht="12.75">
      <c r="A171" s="20" t="s">
        <v>188</v>
      </c>
      <c r="B171" s="9">
        <v>0</v>
      </c>
      <c r="C171" s="10">
        <v>0</v>
      </c>
      <c r="D171" s="9">
        <f>-B171+C171</f>
        <v>0</v>
      </c>
      <c r="E171" s="11">
        <v>1507651</v>
      </c>
    </row>
    <row r="172" spans="1:5" ht="12.75">
      <c r="A172" s="13" t="s">
        <v>189</v>
      </c>
      <c r="B172" s="12">
        <v>0</v>
      </c>
      <c r="C172" s="12">
        <f>C173+C174+C175+C176+C177+C178+C179+C180+C181</f>
        <v>0</v>
      </c>
      <c r="D172" s="12">
        <f>D173+D174+D175+D176+D177+D178+D179+D180+D181</f>
        <v>0</v>
      </c>
      <c r="E172" s="11">
        <v>1507540</v>
      </c>
    </row>
    <row r="173" spans="1:5" ht="25.5">
      <c r="A173" s="14" t="s">
        <v>113</v>
      </c>
      <c r="B173" s="9">
        <v>0</v>
      </c>
      <c r="C173" s="10">
        <v>0</v>
      </c>
      <c r="D173" s="9">
        <f aca="true" t="shared" si="12" ref="D173:D181">-B173+C173</f>
        <v>0</v>
      </c>
      <c r="E173" s="11">
        <v>1507686</v>
      </c>
    </row>
    <row r="174" spans="1:5" ht="25.5">
      <c r="A174" s="14" t="s">
        <v>114</v>
      </c>
      <c r="B174" s="9">
        <v>0</v>
      </c>
      <c r="C174" s="10">
        <v>0</v>
      </c>
      <c r="D174" s="9">
        <f t="shared" si="12"/>
        <v>0</v>
      </c>
      <c r="E174" s="11">
        <v>1507657</v>
      </c>
    </row>
    <row r="175" spans="1:5" ht="25.5">
      <c r="A175" s="14" t="s">
        <v>115</v>
      </c>
      <c r="B175" s="9">
        <v>0</v>
      </c>
      <c r="C175" s="10">
        <v>0</v>
      </c>
      <c r="D175" s="9">
        <f t="shared" si="12"/>
        <v>0</v>
      </c>
      <c r="E175" s="11">
        <v>1507551</v>
      </c>
    </row>
    <row r="176" spans="1:5" ht="25.5">
      <c r="A176" s="14" t="s">
        <v>190</v>
      </c>
      <c r="B176" s="9">
        <v>0</v>
      </c>
      <c r="C176" s="10">
        <v>0</v>
      </c>
      <c r="D176" s="9">
        <f t="shared" si="12"/>
        <v>0</v>
      </c>
      <c r="E176" s="11">
        <v>1507683</v>
      </c>
    </row>
    <row r="177" spans="1:5" ht="12.75">
      <c r="A177" s="14" t="s">
        <v>117</v>
      </c>
      <c r="B177" s="9">
        <v>0</v>
      </c>
      <c r="C177" s="10">
        <v>0</v>
      </c>
      <c r="D177" s="9">
        <f t="shared" si="12"/>
        <v>0</v>
      </c>
      <c r="E177" s="11">
        <v>1507654</v>
      </c>
    </row>
    <row r="178" spans="1:5" ht="12.75">
      <c r="A178" s="14" t="s">
        <v>118</v>
      </c>
      <c r="B178" s="9">
        <v>0</v>
      </c>
      <c r="C178" s="10">
        <v>0</v>
      </c>
      <c r="D178" s="9">
        <f t="shared" si="12"/>
        <v>0</v>
      </c>
      <c r="E178" s="11">
        <v>1507546</v>
      </c>
    </row>
    <row r="179" spans="1:5" ht="25.5">
      <c r="A179" s="14" t="s">
        <v>119</v>
      </c>
      <c r="B179" s="9">
        <v>0</v>
      </c>
      <c r="C179" s="10">
        <v>0</v>
      </c>
      <c r="D179" s="9">
        <f t="shared" si="12"/>
        <v>0</v>
      </c>
      <c r="E179" s="11">
        <v>1507604</v>
      </c>
    </row>
    <row r="180" spans="1:5" ht="25.5">
      <c r="A180" s="14" t="s">
        <v>120</v>
      </c>
      <c r="B180" s="9">
        <v>0</v>
      </c>
      <c r="C180" s="10">
        <v>0</v>
      </c>
      <c r="D180" s="9">
        <f t="shared" si="12"/>
        <v>0</v>
      </c>
      <c r="E180" s="11">
        <v>1507665</v>
      </c>
    </row>
    <row r="181" spans="1:5" ht="12.75">
      <c r="A181" s="14" t="s">
        <v>121</v>
      </c>
      <c r="B181" s="9">
        <v>0</v>
      </c>
      <c r="C181" s="10">
        <v>0</v>
      </c>
      <c r="D181" s="9">
        <f t="shared" si="12"/>
        <v>0</v>
      </c>
      <c r="E181" s="11">
        <v>1507718</v>
      </c>
    </row>
    <row r="182" spans="1:50" ht="12.75" hidden="1">
      <c r="A182" s="11"/>
      <c r="B182" s="11">
        <v>33</v>
      </c>
      <c r="C182" s="11">
        <v>34</v>
      </c>
      <c r="D182" s="11">
        <v>35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87 C89:C116 C119:C181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88 C117:C118">
      <formula1>IF(C88-INT(C88)=0,TRUE,LEN(C88)-SEARCH(",",C88)&lt;3)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0</v>
      </c>
      <c r="B2" s="5" t="s">
        <v>1</v>
      </c>
      <c r="C2" s="11"/>
    </row>
    <row r="3" spans="1:3" ht="12.75">
      <c r="A3" s="8" t="s">
        <v>2</v>
      </c>
      <c r="B3" s="9"/>
      <c r="C3" s="11">
        <v>1507728</v>
      </c>
    </row>
    <row r="4" spans="1:3" ht="12.75">
      <c r="A4" s="8" t="s">
        <v>3</v>
      </c>
      <c r="B4" s="10">
        <v>1343059.61</v>
      </c>
      <c r="C4" s="11">
        <v>1507723</v>
      </c>
    </row>
    <row r="5" spans="1:3" ht="12.75">
      <c r="A5" s="8" t="s">
        <v>4</v>
      </c>
      <c r="B5" s="10">
        <v>3607326.74</v>
      </c>
      <c r="C5" s="11">
        <v>1507720</v>
      </c>
    </row>
    <row r="6" spans="1:3" ht="12.75">
      <c r="A6" s="8" t="s">
        <v>5</v>
      </c>
      <c r="B6" s="10">
        <v>0</v>
      </c>
      <c r="C6" s="11">
        <v>1507727</v>
      </c>
    </row>
    <row r="7" spans="1:3" ht="12.75">
      <c r="A7" s="8" t="s">
        <v>6</v>
      </c>
      <c r="B7" s="9">
        <f>+B6+B5</f>
        <v>3607326.74</v>
      </c>
      <c r="C7" s="11">
        <v>1507729</v>
      </c>
    </row>
    <row r="8" spans="1:3" ht="12.75">
      <c r="A8" s="8" t="s">
        <v>7</v>
      </c>
      <c r="B8" s="10">
        <v>1729226.69</v>
      </c>
      <c r="C8" s="11">
        <v>1507736</v>
      </c>
    </row>
    <row r="9" spans="1:3" ht="12.75">
      <c r="A9" s="8" t="s">
        <v>8</v>
      </c>
      <c r="B9" s="10">
        <v>696825.32</v>
      </c>
      <c r="C9" s="11">
        <v>1507719</v>
      </c>
    </row>
    <row r="10" spans="1:3" ht="12.75">
      <c r="A10" s="8" t="s">
        <v>9</v>
      </c>
      <c r="B10" s="9">
        <f>+B8+B9</f>
        <v>2426052.01</v>
      </c>
      <c r="C10" s="11">
        <v>1507724</v>
      </c>
    </row>
    <row r="11" spans="1:3" ht="12.75">
      <c r="A11" s="8" t="s">
        <v>10</v>
      </c>
      <c r="B11" s="9">
        <f>+B7+B4-B10</f>
        <v>2524334.340000001</v>
      </c>
      <c r="C11" s="11">
        <v>1507722</v>
      </c>
    </row>
    <row r="12" spans="1:3" ht="12.75">
      <c r="A12" s="8" t="s">
        <v>11</v>
      </c>
      <c r="B12" s="10">
        <v>12268.34</v>
      </c>
      <c r="C12" s="11">
        <v>1507737</v>
      </c>
    </row>
    <row r="13" spans="1:3" ht="12.75">
      <c r="A13" s="8" t="s">
        <v>12</v>
      </c>
      <c r="B13" s="10">
        <v>0</v>
      </c>
      <c r="C13" s="11">
        <v>1507731</v>
      </c>
    </row>
    <row r="14" spans="1:3" ht="12.75">
      <c r="A14" s="8" t="s">
        <v>13</v>
      </c>
      <c r="B14" s="9">
        <f>+B12+B13</f>
        <v>12268.34</v>
      </c>
      <c r="C14" s="11">
        <v>1507730</v>
      </c>
    </row>
    <row r="15" spans="1:3" ht="12.75">
      <c r="A15" s="8" t="s">
        <v>14</v>
      </c>
      <c r="B15" s="10">
        <v>302479.39</v>
      </c>
      <c r="C15" s="11">
        <v>1507726</v>
      </c>
    </row>
    <row r="16" spans="1:3" ht="12.75">
      <c r="A16" s="8" t="s">
        <v>15</v>
      </c>
      <c r="B16" s="10">
        <v>265671.26</v>
      </c>
      <c r="C16" s="11">
        <v>1507735</v>
      </c>
    </row>
    <row r="17" spans="1:3" ht="12.75">
      <c r="A17" s="8" t="s">
        <v>16</v>
      </c>
      <c r="B17" s="9">
        <f>+B15+B16</f>
        <v>568150.65</v>
      </c>
      <c r="C17" s="11">
        <v>1507725</v>
      </c>
    </row>
    <row r="18" spans="1:3" ht="12.75">
      <c r="A18" s="8" t="s">
        <v>17</v>
      </c>
      <c r="B18" s="9">
        <f>-B17+B14+B11</f>
        <v>1968452.0300000007</v>
      </c>
      <c r="C18" s="11">
        <v>1507732</v>
      </c>
    </row>
    <row r="19" spans="1:3" ht="25.5">
      <c r="A19" s="8" t="s">
        <v>18</v>
      </c>
      <c r="B19" s="9"/>
      <c r="C19" s="11">
        <v>1507733</v>
      </c>
    </row>
    <row r="20" spans="1:3" ht="12.75">
      <c r="A20" s="8" t="s">
        <v>19</v>
      </c>
      <c r="B20" s="10">
        <v>1870491.91</v>
      </c>
      <c r="C20" s="11">
        <v>1507734</v>
      </c>
    </row>
    <row r="21" spans="1:3" ht="12.75">
      <c r="A21" s="8" t="s">
        <v>20</v>
      </c>
      <c r="B21" s="9">
        <f>+B18-B20</f>
        <v>97960.12000000081</v>
      </c>
      <c r="C21" s="11">
        <v>1507721</v>
      </c>
    </row>
    <row r="22" spans="1:50" ht="12.75" hidden="1">
      <c r="A22" s="11"/>
      <c r="B22" s="11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5.7109375" style="0" customWidth="1"/>
  </cols>
  <sheetData>
    <row r="2" ht="49.5" customHeight="1">
      <c r="C2" s="25" t="s">
        <v>693</v>
      </c>
    </row>
    <row r="3" spans="2:3" ht="12.75">
      <c r="B3">
        <v>0</v>
      </c>
      <c r="C3" s="2" t="s">
        <v>358</v>
      </c>
    </row>
    <row r="4" spans="2:4" ht="38.25">
      <c r="B4">
        <v>4525</v>
      </c>
      <c r="C4" s="26" t="s">
        <v>694</v>
      </c>
      <c r="D4" s="27" t="str">
        <f>IF(ROUND('Bilancio finanziario'!B3,2)=ROUND('Bilancio finanziario'!B134,2),"OK","ERRORE BLOCCANTE")</f>
        <v>OK</v>
      </c>
    </row>
    <row r="5" spans="2:4" ht="38.25">
      <c r="B5">
        <v>4664</v>
      </c>
      <c r="C5" s="26" t="s">
        <v>695</v>
      </c>
      <c r="D5" s="27" t="str">
        <f>IF(ROUND('Bilancio finanziario'!E3,2)=ROUND('Bilancio finanziario'!E134,2),"OK","ERRORE BLOCCANTE")</f>
        <v>OK</v>
      </c>
    </row>
    <row r="6" spans="2:4" ht="38.25">
      <c r="B6">
        <v>5081</v>
      </c>
      <c r="C6" s="26" t="s">
        <v>696</v>
      </c>
      <c r="D6" s="27" t="str">
        <f>IF(ROUND('Bilancio finanziario'!C4,2)=ROUND('Situazione Amministrativa 31 12'!B5,2),"OK","WARNING")</f>
        <v>OK</v>
      </c>
    </row>
    <row r="7" spans="2:4" ht="38.25">
      <c r="B7">
        <v>5220</v>
      </c>
      <c r="C7" s="26" t="s">
        <v>697</v>
      </c>
      <c r="D7" s="27" t="str">
        <f>IF(ROUND('Bilancio finanziario'!G4,2)=ROUND('Situazione Amministrativa 31 12'!B6,2),"OK","WARNING")</f>
        <v>OK</v>
      </c>
    </row>
    <row r="8" spans="2:4" ht="38.25">
      <c r="B8">
        <v>5496</v>
      </c>
      <c r="C8" s="26" t="s">
        <v>698</v>
      </c>
      <c r="D8" s="27" t="str">
        <f>IF(ROUND('Bilancio finanziario'!B120,2)=ROUND('Bilancio finanziario'!B358,2),"OK","WARNING")</f>
        <v>OK</v>
      </c>
    </row>
    <row r="9" spans="2:4" ht="38.25">
      <c r="B9">
        <v>5635</v>
      </c>
      <c r="C9" s="26" t="s">
        <v>699</v>
      </c>
      <c r="D9" s="27" t="str">
        <f>IF(ROUND('Bilancio finanziario'!E120,2)=ROUND('Bilancio finanziario'!E358,2),"OK","WARNING")</f>
        <v>OK</v>
      </c>
    </row>
    <row r="10" spans="2:4" ht="38.25">
      <c r="B10">
        <v>5913</v>
      </c>
      <c r="C10" s="26" t="s">
        <v>700</v>
      </c>
      <c r="D10" s="27" t="str">
        <f>IF(ROUND('Bilancio finanziario'!C135,2)=ROUND('Situazione Amministrativa 31 12'!B8,2),"OK","WARNING")</f>
        <v>OK</v>
      </c>
    </row>
    <row r="11" spans="2:4" ht="38.25">
      <c r="B11">
        <v>6052</v>
      </c>
      <c r="C11" s="26" t="s">
        <v>701</v>
      </c>
      <c r="D11" s="27" t="str">
        <f>IF(ROUND('Bilancio finanziario'!G135,2)=ROUND('Situazione Amministrativa 31 12'!B9,2),"OK","WARNING")</f>
        <v>OK</v>
      </c>
    </row>
    <row r="12" spans="2:3" ht="12.75">
      <c r="B12">
        <v>0</v>
      </c>
      <c r="C12" s="2" t="s">
        <v>191</v>
      </c>
    </row>
    <row r="13" spans="2:4" ht="38.25">
      <c r="B13">
        <v>7511</v>
      </c>
      <c r="C13" s="26" t="s">
        <v>702</v>
      </c>
      <c r="D13" s="27" t="str">
        <f>IF(ROUND('Conto Economico'!C171,2)=ROUND('Stato Patrimoniale'!C118,2),"OK","WARNING")</f>
        <v>OK</v>
      </c>
    </row>
    <row r="14" spans="2:3" ht="12.75">
      <c r="B14">
        <v>0</v>
      </c>
      <c r="C14" s="2" t="s">
        <v>21</v>
      </c>
    </row>
    <row r="15" spans="2:4" ht="38.25">
      <c r="B15">
        <v>6414</v>
      </c>
      <c r="C15" s="26" t="s">
        <v>703</v>
      </c>
      <c r="D15" s="27" t="str">
        <f>IF(ROUND('Stato Patrimoniale'!B84,2)=ROUND('Situazione Amministrativa 31 12'!B4,2),"OK","WARNING")</f>
        <v>OK</v>
      </c>
    </row>
    <row r="16" spans="2:4" ht="25.5">
      <c r="B16">
        <v>7061</v>
      </c>
      <c r="C16" s="26" t="s">
        <v>704</v>
      </c>
      <c r="D16" s="27" t="str">
        <f>IF(ROUND('Stato Patrimoniale'!C4,2)=ROUND('Stato Patrimoniale'!C105,2),"OK","ERRORE BLOCCANTE")</f>
        <v>OK</v>
      </c>
    </row>
    <row r="17" spans="2:4" ht="51">
      <c r="B17">
        <v>7286</v>
      </c>
      <c r="C17" s="26" t="s">
        <v>705</v>
      </c>
      <c r="D17" s="27" t="str">
        <f>IF(ROUND('Stato Patrimoniale'!B117+'Stato Patrimoniale'!B118,2)=ROUND('Stato Patrimoniale'!C117,2),"OK","WARNING")</f>
        <v>OK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2021-02-08T11:40:51Z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